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raw data Fig4 IL1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G25" i="1"/>
  <c r="F25" i="1"/>
  <c r="E25" i="1"/>
  <c r="D25" i="1"/>
  <c r="C25" i="1"/>
  <c r="B25" i="1"/>
  <c r="K24" i="1"/>
  <c r="J24" i="1"/>
  <c r="I24" i="1"/>
  <c r="H24" i="1"/>
  <c r="G24" i="1"/>
  <c r="F24" i="1"/>
  <c r="E24" i="1"/>
  <c r="D24" i="1"/>
  <c r="C24" i="1"/>
  <c r="B24" i="1"/>
  <c r="P15" i="1"/>
  <c r="O15" i="1"/>
  <c r="N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K11" i="1"/>
  <c r="J11" i="1"/>
  <c r="I11" i="1"/>
  <c r="H11" i="1"/>
  <c r="G11" i="1"/>
  <c r="F11" i="1"/>
  <c r="E11" i="1"/>
  <c r="D11" i="1"/>
  <c r="C11" i="1"/>
  <c r="B11" i="1"/>
  <c r="K10" i="1"/>
  <c r="J10" i="1"/>
  <c r="I10" i="1"/>
  <c r="H10" i="1"/>
  <c r="G10" i="1"/>
  <c r="F10" i="1"/>
  <c r="E10" i="1"/>
  <c r="D10" i="1"/>
  <c r="C10" i="1"/>
  <c r="B10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<sst xmlns="http://schemas.openxmlformats.org/spreadsheetml/2006/main" count="16" uniqueCount="10">
  <si>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 with IL1beta + cAMP/IBMX </t>
    </r>
  </si>
  <si>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 at -60 mV</t>
    </r>
  </si>
  <si>
    <t>cell number</t>
  </si>
  <si>
    <t>control</t>
  </si>
  <si>
    <r>
      <t>IL1</t>
    </r>
    <r>
      <rPr>
        <b/>
        <sz val="11"/>
        <color theme="1"/>
        <rFont val="Symbol"/>
        <family val="1"/>
        <charset val="2"/>
      </rPr>
      <t>b</t>
    </r>
  </si>
  <si>
    <r>
      <t>TNF</t>
    </r>
    <r>
      <rPr>
        <b/>
        <sz val="11"/>
        <color theme="1"/>
        <rFont val="Symbol"/>
        <family val="1"/>
        <charset val="2"/>
      </rPr>
      <t>a</t>
    </r>
  </si>
  <si>
    <t>mean</t>
  </si>
  <si>
    <t>sem</t>
  </si>
  <si>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 cAMP/IBMX control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</si>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</sst>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6" xfId="0" applyFont="1" applyBorder="1"/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2" fontId="0" fillId="0" borderId="9" xfId="0" applyNumberFormat="1" applyBorder="1"/>
    <xf numFmtId="2" fontId="0" fillId="0" borderId="10" xfId="0" applyNumberFormat="1" applyBorder="1"/>
    <xf numFmtId="2" fontId="0" fillId="0" borderId="9" xfId="0" applyNumberFormat="1" applyFill="1" applyBorder="1" applyAlignment="1">
      <alignment horizontal="center"/>
    </xf>
    <xf numFmtId="2" fontId="0" fillId="0" borderId="11" xfId="0" applyNumberFormat="1" applyBorder="1"/>
    <xf numFmtId="2" fontId="0" fillId="0" borderId="12" xfId="0" applyNumberFormat="1" applyBorder="1"/>
    <xf numFmtId="2" fontId="0" fillId="0" borderId="11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Alignment="1">
      <alignment horizontal="center"/>
    </xf>
    <xf numFmtId="2" fontId="0" fillId="0" borderId="15" xfId="0" applyNumberFormat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16" xfId="0" applyNumberFormat="1" applyBorder="1"/>
    <xf numFmtId="0" fontId="0" fillId="0" borderId="0" xfId="0" applyAlignment="1">
      <alignment horizontal="center"/>
    </xf>
    <xf numFmtId="2" fontId="0" fillId="0" borderId="16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tabSelected="1" view="pageLayout" zoomScaleNormal="100" workbookViewId="0">
      <selection activeCell="D15" sqref="D15"/>
    </sheetView>
  </sheetViews>
  <sheetFormatPr baseColWidth="10" defaultRowHeight="15" x14ac:dyDescent="0.25"/>
  <sheetData>
    <row r="2" spans="1:16" ht="18" x14ac:dyDescent="0.35">
      <c r="A2" t="s">
        <v>0</v>
      </c>
      <c r="M2" t="s">
        <v>1</v>
      </c>
    </row>
    <row r="3" spans="1:16" ht="15.75" thickBot="1" x14ac:dyDescent="0.3">
      <c r="A3" s="1" t="s">
        <v>2</v>
      </c>
      <c r="B3" s="2" t="str">
        <f>"-100 mV"</f>
        <v>-100 mV</v>
      </c>
      <c r="C3" s="2" t="str">
        <f>"-80 mV"</f>
        <v>-80 mV</v>
      </c>
      <c r="D3" s="29" t="str">
        <f>"-60 mV"</f>
        <v>-60 mV</v>
      </c>
      <c r="E3" s="2" t="str">
        <f>"-40 mV"</f>
        <v>-40 mV</v>
      </c>
      <c r="F3" s="2" t="str">
        <f>"-20 mV"</f>
        <v>-20 mV</v>
      </c>
      <c r="G3" s="2" t="str">
        <f>"0 mV"</f>
        <v>0 mV</v>
      </c>
      <c r="H3" s="2" t="str">
        <f>"20 mV"</f>
        <v>20 mV</v>
      </c>
      <c r="I3" s="2" t="str">
        <f>"40 mV"</f>
        <v>40 mV</v>
      </c>
      <c r="J3" s="2" t="str">
        <f>"60 mV"</f>
        <v>60 mV</v>
      </c>
      <c r="K3" s="3" t="str">
        <f>"80 mV"</f>
        <v>80 mV</v>
      </c>
    </row>
    <row r="4" spans="1:16" x14ac:dyDescent="0.25">
      <c r="A4" s="1">
        <v>1</v>
      </c>
      <c r="B4" s="4">
        <v>-9.8830381182795684</v>
      </c>
      <c r="C4" s="5">
        <v>-8.9242672580645177</v>
      </c>
      <c r="D4" s="30">
        <v>-7.5872199462365577</v>
      </c>
      <c r="E4" s="5">
        <v>-5.5682797849462364</v>
      </c>
      <c r="F4" s="5">
        <v>-3.0103833333333334</v>
      </c>
      <c r="G4" s="5">
        <v>-0.15642053763440861</v>
      </c>
      <c r="H4" s="5">
        <v>2.915538655913978</v>
      </c>
      <c r="I4" s="5">
        <v>6.5295416129032251</v>
      </c>
      <c r="J4" s="5">
        <v>9.6800174731182782</v>
      </c>
      <c r="K4" s="6">
        <v>13.509313118279568</v>
      </c>
      <c r="M4" t="s">
        <v>2</v>
      </c>
      <c r="N4" s="7" t="s">
        <v>3</v>
      </c>
      <c r="O4" s="7" t="s">
        <v>4</v>
      </c>
      <c r="P4" s="7" t="s">
        <v>5</v>
      </c>
    </row>
    <row r="5" spans="1:16" x14ac:dyDescent="0.25">
      <c r="A5" s="1">
        <v>2</v>
      </c>
      <c r="B5" s="8">
        <v>-7.1094101079136678</v>
      </c>
      <c r="C5" s="9">
        <v>-5.7916141726618697</v>
      </c>
      <c r="D5" s="31">
        <v>-4.8784212230215829</v>
      </c>
      <c r="E5" s="9">
        <v>-3.5903297841726616</v>
      </c>
      <c r="F5" s="9">
        <v>-2.0710223381294961</v>
      </c>
      <c r="G5" s="9">
        <v>-0.20516913669064746</v>
      </c>
      <c r="H5" s="9">
        <v>1.843601366906475</v>
      </c>
      <c r="I5" s="9">
        <v>3.8827576618705044</v>
      </c>
      <c r="J5" s="9">
        <v>6.1234402877697853</v>
      </c>
      <c r="K5" s="10">
        <v>8.6145142805755395</v>
      </c>
      <c r="M5" s="11">
        <v>1</v>
      </c>
      <c r="N5" s="12">
        <v>-0.55763225433526031</v>
      </c>
      <c r="O5" s="13">
        <v>-7.5872199462365577</v>
      </c>
      <c r="P5" s="14">
        <v>-195.78240518518518</v>
      </c>
    </row>
    <row r="6" spans="1:16" x14ac:dyDescent="0.25">
      <c r="A6" s="1">
        <v>3</v>
      </c>
      <c r="B6" s="8">
        <v>-8.3963728963414646</v>
      </c>
      <c r="C6" s="9">
        <v>-6.809817987804875</v>
      </c>
      <c r="D6" s="31">
        <v>-5.454176920731709</v>
      </c>
      <c r="E6" s="9">
        <v>-3.8426468902439019</v>
      </c>
      <c r="F6" s="9">
        <v>-2.0721423780487807</v>
      </c>
      <c r="G6" s="9">
        <v>0.26652356707317071</v>
      </c>
      <c r="H6" s="9">
        <v>3.680808353658537</v>
      </c>
      <c r="I6" s="9">
        <v>8.9296801524390261</v>
      </c>
      <c r="J6" s="9">
        <v>14.297174603658535</v>
      </c>
      <c r="K6" s="10">
        <v>17.351775731707317</v>
      </c>
      <c r="M6" s="11">
        <v>2</v>
      </c>
      <c r="N6" s="15">
        <v>-29.846362276923074</v>
      </c>
      <c r="O6" s="16">
        <v>-4.8784212230215829</v>
      </c>
      <c r="P6" s="17">
        <v>-151.41790727941176</v>
      </c>
    </row>
    <row r="7" spans="1:16" x14ac:dyDescent="0.25">
      <c r="A7" s="1">
        <v>4</v>
      </c>
      <c r="B7" s="8">
        <v>-35.038983720930233</v>
      </c>
      <c r="C7" s="9">
        <v>-31.496680697674414</v>
      </c>
      <c r="D7" s="31">
        <v>-25.323908604651166</v>
      </c>
      <c r="E7" s="9">
        <v>-17.69119404651163</v>
      </c>
      <c r="F7" s="9">
        <v>-9.1348887441860462</v>
      </c>
      <c r="G7" s="9">
        <v>4.9509860465116295E-2</v>
      </c>
      <c r="H7" s="9">
        <v>9.3530747441860456</v>
      </c>
      <c r="I7" s="9">
        <v>18.611665953488369</v>
      </c>
      <c r="J7" s="9">
        <v>27.785257023255813</v>
      </c>
      <c r="K7" s="10">
        <v>37.710256186046514</v>
      </c>
      <c r="M7" s="11">
        <v>3</v>
      </c>
      <c r="N7" s="15">
        <v>-0.92782258706467646</v>
      </c>
      <c r="O7" s="16">
        <v>-5.454176920731709</v>
      </c>
      <c r="P7" s="17">
        <v>-16.762700416666664</v>
      </c>
    </row>
    <row r="8" spans="1:16" ht="15.75" thickBot="1" x14ac:dyDescent="0.3">
      <c r="A8" s="1">
        <v>5</v>
      </c>
      <c r="B8" s="18">
        <v>-8.1465219758064524</v>
      </c>
      <c r="C8" s="19">
        <v>-6.8223845967741923</v>
      </c>
      <c r="D8" s="32">
        <v>-5.6426651209677416</v>
      </c>
      <c r="E8" s="19">
        <v>-4.2284659274193537</v>
      </c>
      <c r="F8" s="19">
        <v>-2.0362269758064517</v>
      </c>
      <c r="G8" s="19">
        <v>-0.11753762096774195</v>
      </c>
      <c r="H8" s="19">
        <v>1.945866290322581</v>
      </c>
      <c r="I8" s="19">
        <v>3.7116584677419362</v>
      </c>
      <c r="J8" s="19">
        <v>6.2285263306451606</v>
      </c>
      <c r="K8" s="20">
        <v>8.1084771370967754</v>
      </c>
      <c r="M8" s="11">
        <v>4</v>
      </c>
      <c r="N8" s="15">
        <v>-18.992269692307691</v>
      </c>
      <c r="O8" s="16">
        <v>-25.323908604651166</v>
      </c>
      <c r="P8" s="17">
        <v>-26.75224406779661</v>
      </c>
    </row>
    <row r="9" spans="1:16" ht="15.75" thickBot="1" x14ac:dyDescent="0.3">
      <c r="A9" s="21"/>
      <c r="B9" s="22"/>
      <c r="C9" s="22"/>
      <c r="D9" s="33"/>
      <c r="E9" s="22"/>
      <c r="F9" s="22"/>
      <c r="G9" s="22"/>
      <c r="H9" s="22"/>
      <c r="I9" s="22"/>
      <c r="J9" s="22"/>
      <c r="K9" s="22"/>
      <c r="M9" s="11">
        <v>5</v>
      </c>
      <c r="N9" s="15">
        <v>-3.4122394827586215</v>
      </c>
      <c r="O9" s="23">
        <v>-5.6426651209677416</v>
      </c>
      <c r="P9" s="17">
        <v>-23.918507747252747</v>
      </c>
    </row>
    <row r="10" spans="1:16" x14ac:dyDescent="0.25">
      <c r="A10" s="21" t="s">
        <v>6</v>
      </c>
      <c r="B10" s="24">
        <f>AVERAGE(B4:B8)</f>
        <v>-13.714865363854278</v>
      </c>
      <c r="C10" s="24">
        <f t="shared" ref="C10:K10" si="0">AVERAGE(C4:C8)</f>
        <v>-11.968952942595973</v>
      </c>
      <c r="D10" s="34">
        <f t="shared" si="0"/>
        <v>-9.7772783631217504</v>
      </c>
      <c r="E10" s="24">
        <f t="shared" si="0"/>
        <v>-6.984183286658757</v>
      </c>
      <c r="F10" s="24">
        <f t="shared" si="0"/>
        <v>-3.6649327539008212</v>
      </c>
      <c r="G10" s="24">
        <f t="shared" si="0"/>
        <v>-3.2618773550902203E-2</v>
      </c>
      <c r="H10" s="24">
        <f t="shared" si="0"/>
        <v>3.9477778821975233</v>
      </c>
      <c r="I10" s="24">
        <f t="shared" si="0"/>
        <v>8.3330607696886112</v>
      </c>
      <c r="J10" s="24">
        <f t="shared" si="0"/>
        <v>12.822883143689515</v>
      </c>
      <c r="K10" s="24">
        <f t="shared" si="0"/>
        <v>17.058867290741141</v>
      </c>
      <c r="M10" s="11">
        <v>6</v>
      </c>
      <c r="N10" s="15">
        <v>-11.657673038461539</v>
      </c>
      <c r="O10" s="25"/>
      <c r="P10" s="17">
        <v>-25.407567159999999</v>
      </c>
    </row>
    <row r="11" spans="1:16" ht="15.75" thickBot="1" x14ac:dyDescent="0.3">
      <c r="A11" s="21" t="s">
        <v>7</v>
      </c>
      <c r="B11" s="24">
        <f t="shared" ref="B11:K11" si="1">-STDEV(B4:B8)/SQRT(5)</f>
        <v>-5.349419468965543</v>
      </c>
      <c r="C11" s="24">
        <f t="shared" si="1"/>
        <v>-4.9084906829520651</v>
      </c>
      <c r="D11" s="34">
        <f t="shared" si="1"/>
        <v>-3.913292103579205</v>
      </c>
      <c r="E11" s="24">
        <f t="shared" si="1"/>
        <v>-2.6983914915011558</v>
      </c>
      <c r="F11" s="24">
        <f t="shared" si="1"/>
        <v>-1.3798381714195989</v>
      </c>
      <c r="G11" s="24">
        <f t="shared" si="1"/>
        <v>-8.6180905001002575E-2</v>
      </c>
      <c r="H11" s="24">
        <f t="shared" si="1"/>
        <v>-1.3926455677029852</v>
      </c>
      <c r="I11" s="24">
        <f t="shared" si="1"/>
        <v>-2.7424525296629496</v>
      </c>
      <c r="J11" s="24">
        <f t="shared" si="1"/>
        <v>-4.0267347094239971</v>
      </c>
      <c r="K11" s="24">
        <f t="shared" si="1"/>
        <v>-5.4340665028407473</v>
      </c>
      <c r="M11" s="11">
        <v>7</v>
      </c>
      <c r="N11" s="26">
        <v>-4.0644090096618353</v>
      </c>
      <c r="O11" s="25"/>
      <c r="P11" s="17">
        <v>-129</v>
      </c>
    </row>
    <row r="12" spans="1:16" ht="15.75" thickBot="1" x14ac:dyDescent="0.3">
      <c r="B12" s="27"/>
      <c r="C12" s="27"/>
      <c r="D12" s="27"/>
      <c r="E12" s="27"/>
      <c r="F12" s="27"/>
      <c r="G12" s="27"/>
      <c r="H12" s="27"/>
      <c r="I12" s="27"/>
      <c r="J12" s="27"/>
      <c r="K12" s="27"/>
      <c r="M12" s="11">
        <v>8</v>
      </c>
      <c r="N12" s="25"/>
      <c r="O12" s="25"/>
      <c r="P12" s="28">
        <v>-37</v>
      </c>
    </row>
    <row r="13" spans="1:16" x14ac:dyDescent="0.25">
      <c r="B13" s="27"/>
      <c r="C13" s="27"/>
      <c r="D13" s="27"/>
      <c r="E13" s="27"/>
      <c r="F13" s="27"/>
      <c r="G13" s="27"/>
      <c r="H13" s="27"/>
      <c r="I13" s="27"/>
      <c r="J13" s="27"/>
      <c r="K13" s="27"/>
      <c r="N13" s="25"/>
      <c r="O13" s="25"/>
      <c r="P13" s="25"/>
    </row>
    <row r="14" spans="1:16" ht="18" x14ac:dyDescent="0.35">
      <c r="A14" t="s">
        <v>8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M14" t="s">
        <v>6</v>
      </c>
      <c r="N14" s="25">
        <f>AVERAGE(N5:N11)</f>
        <v>-9.9226297630732425</v>
      </c>
      <c r="O14" s="25">
        <f>AVERAGE(O5:O9)</f>
        <v>-9.7772783631217504</v>
      </c>
      <c r="P14" s="25">
        <f>AVERAGE(P5:P12)</f>
        <v>-75.75516648203913</v>
      </c>
    </row>
    <row r="15" spans="1:16" ht="15.75" thickBot="1" x14ac:dyDescent="0.3">
      <c r="A15" s="1" t="s">
        <v>2</v>
      </c>
      <c r="B15" s="2" t="str">
        <f>"-100 mV"</f>
        <v>-100 mV</v>
      </c>
      <c r="C15" s="2" t="str">
        <f>"-80 mV"</f>
        <v>-80 mV</v>
      </c>
      <c r="D15" s="29" t="str">
        <f>"-60 mV"</f>
        <v>-60 mV</v>
      </c>
      <c r="E15" s="2" t="str">
        <f>"-40 mV"</f>
        <v>-40 mV</v>
      </c>
      <c r="F15" s="2" t="str">
        <f>"-20 mV"</f>
        <v>-20 mV</v>
      </c>
      <c r="G15" s="2" t="str">
        <f>"0 mV"</f>
        <v>0 mV</v>
      </c>
      <c r="H15" s="2" t="str">
        <f>"20 mV"</f>
        <v>20 mV</v>
      </c>
      <c r="I15" s="2" t="str">
        <f>"40 mV"</f>
        <v>40 mV</v>
      </c>
      <c r="J15" s="2" t="str">
        <f>"60 mV"</f>
        <v>60 mV</v>
      </c>
      <c r="K15" s="3" t="str">
        <f>"80 mV"</f>
        <v>80 mV</v>
      </c>
      <c r="M15" t="s">
        <v>7</v>
      </c>
      <c r="N15" s="25">
        <f>-STDEV(N5:N11)/SQRT(7)</f>
        <v>-4.1620093801146831</v>
      </c>
      <c r="O15" s="25">
        <f>-STDEV(O5:O9)/SQRT(5)</f>
        <v>-3.913292103579205</v>
      </c>
      <c r="P15" s="25">
        <f>-STDEV(P5:P12)/SQRT(8)</f>
        <v>-25.203344805291795</v>
      </c>
    </row>
    <row r="16" spans="1:16" x14ac:dyDescent="0.25">
      <c r="A16" s="1">
        <v>1</v>
      </c>
      <c r="B16" s="4">
        <v>-0.41952277456647291</v>
      </c>
      <c r="C16" s="5">
        <v>-0.6414446242774563</v>
      </c>
      <c r="D16" s="30">
        <v>-0.55763225433526031</v>
      </c>
      <c r="E16" s="5">
        <v>-0.41839294797687909</v>
      </c>
      <c r="F16" s="5">
        <v>-0.54048739884393071</v>
      </c>
      <c r="G16" s="5">
        <v>-0.52968647398843927</v>
      </c>
      <c r="H16" s="5">
        <v>-0.50272005780346829</v>
      </c>
      <c r="I16" s="5">
        <v>-0.52312994219653164</v>
      </c>
      <c r="J16" s="5">
        <v>-0.35142138728323724</v>
      </c>
      <c r="K16" s="6">
        <v>0.22146878612716803</v>
      </c>
    </row>
    <row r="17" spans="1:15" x14ac:dyDescent="0.25">
      <c r="A17" s="1">
        <v>2</v>
      </c>
      <c r="B17" s="8">
        <v>-43.80752892307693</v>
      </c>
      <c r="C17" s="9">
        <v>-37.548877876923079</v>
      </c>
      <c r="D17" s="31">
        <v>-29.846362276923074</v>
      </c>
      <c r="E17" s="9">
        <v>-20.475018307692306</v>
      </c>
      <c r="F17" s="9">
        <v>-10.274857969230769</v>
      </c>
      <c r="G17" s="9">
        <v>0.50395326153846143</v>
      </c>
      <c r="H17" s="9">
        <v>11.360949476923079</v>
      </c>
      <c r="I17" s="9">
        <v>22.355147599999999</v>
      </c>
      <c r="J17" s="9">
        <v>33.043116153846157</v>
      </c>
      <c r="K17" s="10">
        <v>42.332211538461543</v>
      </c>
    </row>
    <row r="18" spans="1:15" x14ac:dyDescent="0.25">
      <c r="A18" s="1">
        <v>3</v>
      </c>
      <c r="B18" s="8">
        <v>-1.6631457213930345</v>
      </c>
      <c r="C18" s="9">
        <v>-1.129366567164179</v>
      </c>
      <c r="D18" s="31">
        <v>-0.92782258706467646</v>
      </c>
      <c r="E18" s="9">
        <v>-0.46862373134328361</v>
      </c>
      <c r="F18" s="9">
        <v>-0.22237890547263683</v>
      </c>
      <c r="G18" s="9">
        <v>-0.12566029850746269</v>
      </c>
      <c r="H18" s="9">
        <v>0.1999836815920398</v>
      </c>
      <c r="I18" s="9">
        <v>0.4335767661691543</v>
      </c>
      <c r="J18" s="9">
        <v>0.76014383084577097</v>
      </c>
      <c r="K18" s="10">
        <v>0.8950779104477613</v>
      </c>
    </row>
    <row r="19" spans="1:15" x14ac:dyDescent="0.25">
      <c r="A19" s="1">
        <v>4</v>
      </c>
      <c r="B19" s="8">
        <v>-27.638257230769227</v>
      </c>
      <c r="C19" s="9">
        <v>-23.795864999999999</v>
      </c>
      <c r="D19" s="31">
        <v>-18.992269692307691</v>
      </c>
      <c r="E19" s="9">
        <v>-13.48396623076923</v>
      </c>
      <c r="F19" s="9">
        <v>-7.0987469230769218</v>
      </c>
      <c r="G19" s="9">
        <v>-0.34119703846153854</v>
      </c>
      <c r="H19" s="9">
        <v>6.5888030769230781</v>
      </c>
      <c r="I19" s="9">
        <v>13.745249692307693</v>
      </c>
      <c r="J19" s="9">
        <v>20.861829615384615</v>
      </c>
      <c r="K19" s="10">
        <v>27.581264192307696</v>
      </c>
    </row>
    <row r="20" spans="1:15" x14ac:dyDescent="0.25">
      <c r="A20" s="1">
        <v>5</v>
      </c>
      <c r="B20" s="8">
        <v>-4.4507296551724149</v>
      </c>
      <c r="C20" s="9">
        <v>-4.1664298850574699</v>
      </c>
      <c r="D20" s="31">
        <v>-3.4122394827586215</v>
      </c>
      <c r="E20" s="9">
        <v>-2.4162172126436778</v>
      </c>
      <c r="F20" s="9">
        <v>-1.2574729597701153</v>
      </c>
      <c r="G20" s="9">
        <v>-5.1618793103448281E-2</v>
      </c>
      <c r="H20" s="9">
        <v>1.2406816379310346</v>
      </c>
      <c r="I20" s="9">
        <v>2.48056827586207</v>
      </c>
      <c r="J20" s="9">
        <v>3.8685095114942536</v>
      </c>
      <c r="K20" s="10">
        <v>5.562274971264368</v>
      </c>
    </row>
    <row r="21" spans="1:15" x14ac:dyDescent="0.25">
      <c r="A21" s="1">
        <v>6</v>
      </c>
      <c r="B21" s="8">
        <v>-15.554458615384615</v>
      </c>
      <c r="C21" s="9">
        <v>-13.925460807692307</v>
      </c>
      <c r="D21" s="31">
        <v>-11.657673038461539</v>
      </c>
      <c r="E21" s="9">
        <v>-8.4458254230769221</v>
      </c>
      <c r="F21" s="9">
        <v>-4.4613711153846154</v>
      </c>
      <c r="G21" s="9">
        <v>-7.071511538461539E-2</v>
      </c>
      <c r="H21" s="9">
        <v>4.4444211923076917</v>
      </c>
      <c r="I21" s="9">
        <v>8.816355192307693</v>
      </c>
      <c r="J21" s="9">
        <v>13.097346384615383</v>
      </c>
      <c r="K21" s="10">
        <v>17.339137153846153</v>
      </c>
    </row>
    <row r="22" spans="1:15" ht="15.75" thickBot="1" x14ac:dyDescent="0.3">
      <c r="A22" s="1">
        <v>7</v>
      </c>
      <c r="B22" s="18">
        <v>-5.6721603381642502</v>
      </c>
      <c r="C22" s="19">
        <v>-4.8343617874396134</v>
      </c>
      <c r="D22" s="32">
        <v>-4.0644090096618353</v>
      </c>
      <c r="E22" s="19">
        <v>-2.9842733333333338</v>
      </c>
      <c r="F22" s="19">
        <v>-1.5861547584541067</v>
      </c>
      <c r="G22" s="19">
        <v>-0.111076038647343</v>
      </c>
      <c r="H22" s="19">
        <v>1.4825137681159422</v>
      </c>
      <c r="I22" s="19">
        <v>3.1602724154589374</v>
      </c>
      <c r="J22" s="19">
        <v>4.8315009420289856</v>
      </c>
      <c r="K22" s="20">
        <v>6.757770869565217</v>
      </c>
      <c r="O22" t="s">
        <v>9</v>
      </c>
    </row>
    <row r="23" spans="1:15" x14ac:dyDescent="0.25">
      <c r="A23" s="21"/>
      <c r="B23" s="22"/>
      <c r="C23" s="22"/>
      <c r="D23" s="33"/>
      <c r="E23" s="22"/>
      <c r="F23" s="22"/>
      <c r="G23" s="22"/>
      <c r="H23" s="22"/>
      <c r="I23" s="22"/>
      <c r="J23" s="22"/>
      <c r="K23" s="22"/>
    </row>
    <row r="24" spans="1:15" x14ac:dyDescent="0.25">
      <c r="A24" s="21" t="s">
        <v>6</v>
      </c>
      <c r="B24" s="24">
        <f>AVERAGE(B16:B22)</f>
        <v>-14.172257608360992</v>
      </c>
      <c r="C24" s="24">
        <f>AVERAGE(C16:C22)</f>
        <v>-12.291686649793444</v>
      </c>
      <c r="D24" s="34">
        <f t="shared" ref="D24:J24" si="2">AVERAGE(D16:D22)</f>
        <v>-9.9226297630732425</v>
      </c>
      <c r="E24" s="24">
        <f t="shared" si="2"/>
        <v>-6.9560453124050907</v>
      </c>
      <c r="F24" s="24">
        <f t="shared" si="2"/>
        <v>-3.634495718604728</v>
      </c>
      <c r="G24" s="24">
        <f t="shared" si="2"/>
        <v>-0.10371435665062655</v>
      </c>
      <c r="H24" s="24">
        <f t="shared" si="2"/>
        <v>3.5449475394270564</v>
      </c>
      <c r="I24" s="24">
        <f t="shared" si="2"/>
        <v>7.2097199999870014</v>
      </c>
      <c r="J24" s="24">
        <f t="shared" si="2"/>
        <v>10.873003578704559</v>
      </c>
      <c r="K24" s="24">
        <f>AVERAGE(K16:K22)</f>
        <v>14.384172203145701</v>
      </c>
      <c r="L24" s="21"/>
    </row>
    <row r="25" spans="1:15" x14ac:dyDescent="0.25">
      <c r="A25" s="21" t="s">
        <v>7</v>
      </c>
      <c r="B25" s="24">
        <f t="shared" ref="B25:K25" si="3">-STDEV(B16:B22)/SQRT(7)</f>
        <v>-6.1215238655017652</v>
      </c>
      <c r="C25" s="24">
        <f t="shared" si="3"/>
        <v>-5.243812831899878</v>
      </c>
      <c r="D25" s="34">
        <f t="shared" si="3"/>
        <v>-4.1620093801146831</v>
      </c>
      <c r="E25" s="24">
        <f t="shared" si="3"/>
        <v>-2.8818329822541831</v>
      </c>
      <c r="F25" s="24">
        <f t="shared" si="3"/>
        <v>-1.4461816445819571</v>
      </c>
      <c r="G25" s="24">
        <f t="shared" si="3"/>
        <v>-0.12065781204320046</v>
      </c>
      <c r="H25" s="24">
        <f t="shared" si="3"/>
        <v>-1.6057906098009607</v>
      </c>
      <c r="I25" s="24">
        <f t="shared" si="3"/>
        <v>-3.1590926564699577</v>
      </c>
      <c r="J25" s="24">
        <f t="shared" si="3"/>
        <v>-4.6548964937784332</v>
      </c>
      <c r="K25" s="24">
        <f t="shared" si="3"/>
        <v>-5.9412073057688159</v>
      </c>
      <c r="L25" s="21"/>
    </row>
    <row r="26" spans="1:15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</row>
  </sheetData>
  <pageMargins left="0.7" right="0.7" top="0.75" bottom="0.75" header="0.3" footer="0.3"/>
  <pageSetup paperSize="9" orientation="landscape" horizontalDpi="300" verticalDpi="300" r:id="rId1"/>
  <headerFooter>
    <oddHeader xml:space="preserve">&amp;CFigure 4A raw data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raw data Fig4 IL1b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CFTR</cp:lastModifiedBy>
  <cp:lastPrinted>2015-06-30T10:00:48Z</cp:lastPrinted>
  <dcterms:created xsi:type="dcterms:W3CDTF">2015-06-30T09:58:31Z</dcterms:created>
  <dcterms:modified xsi:type="dcterms:W3CDTF">2015-06-30T11:41:27Z</dcterms:modified>
</cp:coreProperties>
</file>