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E\Figs raw data Sara TNF\"/>
    </mc:Choice>
  </mc:AlternateContent>
  <bookViews>
    <workbookView xWindow="0" yWindow="0" windowWidth="12795" windowHeight="11280" activeTab="3"/>
  </bookViews>
  <sheets>
    <sheet name="time" sheetId="2" r:id="rId1"/>
    <sheet name="concentration" sheetId="1" r:id="rId2"/>
    <sheet name="k8-cftr" sheetId="3" r:id="rId3"/>
    <sheet name="k8-NHERF" sheetId="4" r:id="rId4"/>
  </sheets>
  <calcPr calcId="152511"/>
</workbook>
</file>

<file path=xl/calcChain.xml><?xml version="1.0" encoding="utf-8"?>
<calcChain xmlns="http://schemas.openxmlformats.org/spreadsheetml/2006/main">
  <c r="J12" i="4" l="1"/>
  <c r="J31" i="4"/>
  <c r="I31" i="4"/>
  <c r="K30" i="4"/>
  <c r="K29" i="4"/>
  <c r="D29" i="4"/>
  <c r="C29" i="4"/>
  <c r="K28" i="4"/>
  <c r="E28" i="4"/>
  <c r="K27" i="4"/>
  <c r="E27" i="4"/>
  <c r="K26" i="4"/>
  <c r="E26" i="4"/>
  <c r="E25" i="4"/>
  <c r="E24" i="4"/>
  <c r="G28" i="4" s="1"/>
  <c r="J21" i="4"/>
  <c r="I21" i="4"/>
  <c r="K20" i="4"/>
  <c r="D20" i="4"/>
  <c r="C20" i="4"/>
  <c r="K19" i="4"/>
  <c r="E19" i="4"/>
  <c r="K18" i="4"/>
  <c r="E18" i="4"/>
  <c r="K17" i="4"/>
  <c r="E17" i="4"/>
  <c r="K16" i="4"/>
  <c r="E16" i="4"/>
  <c r="I12" i="4"/>
  <c r="K11" i="4"/>
  <c r="D11" i="4"/>
  <c r="C11" i="4"/>
  <c r="K10" i="4"/>
  <c r="E10" i="4"/>
  <c r="K9" i="4"/>
  <c r="E9" i="4"/>
  <c r="K8" i="4"/>
  <c r="E8" i="4"/>
  <c r="F32" i="1"/>
  <c r="F18" i="1"/>
  <c r="F13" i="1"/>
  <c r="F31" i="1"/>
  <c r="F17" i="1"/>
  <c r="F12" i="1"/>
  <c r="G31" i="2"/>
  <c r="G30" i="2"/>
  <c r="D8" i="2"/>
  <c r="C8" i="2"/>
  <c r="F23" i="3"/>
  <c r="F22" i="3"/>
  <c r="F21" i="3"/>
  <c r="F24" i="3" s="1"/>
  <c r="F16" i="3"/>
  <c r="F15" i="3"/>
  <c r="F14" i="3"/>
  <c r="F13" i="3"/>
  <c r="F17" i="3" s="1"/>
  <c r="F9" i="3"/>
  <c r="F8" i="3"/>
  <c r="F7" i="3"/>
  <c r="G10" i="3" s="1"/>
  <c r="E30" i="2"/>
  <c r="E31" i="2"/>
  <c r="E32" i="2"/>
  <c r="E24" i="2"/>
  <c r="E19" i="2"/>
  <c r="E17" i="2"/>
  <c r="E18" i="2"/>
  <c r="E16" i="2"/>
  <c r="G16" i="2" s="1"/>
  <c r="E15" i="2"/>
  <c r="E5" i="2"/>
  <c r="G6" i="2" s="1"/>
  <c r="E6" i="2"/>
  <c r="E7" i="2"/>
  <c r="E4" i="2"/>
  <c r="E23" i="2"/>
  <c r="E26" i="2"/>
  <c r="E25" i="2"/>
  <c r="E22" i="2"/>
  <c r="G23" i="2" s="1"/>
  <c r="D24" i="1"/>
  <c r="D26" i="1"/>
  <c r="D23" i="1"/>
  <c r="F24" i="1" s="1"/>
  <c r="B12" i="1"/>
  <c r="C12" i="1"/>
  <c r="G15" i="2" l="1"/>
  <c r="M11" i="4"/>
  <c r="F10" i="3"/>
  <c r="G22" i="2"/>
  <c r="F23" i="1"/>
  <c r="G17" i="3"/>
  <c r="G5" i="2"/>
  <c r="G27" i="4"/>
  <c r="M30" i="4"/>
  <c r="M20" i="4"/>
  <c r="G10" i="4"/>
  <c r="G18" i="4"/>
  <c r="G9" i="4"/>
  <c r="M29" i="4"/>
  <c r="G19" i="4"/>
  <c r="M19" i="4"/>
  <c r="M10" i="4"/>
  <c r="G24" i="3"/>
</calcChain>
</file>

<file path=xl/sharedStrings.xml><?xml version="1.0" encoding="utf-8"?>
<sst xmlns="http://schemas.openxmlformats.org/spreadsheetml/2006/main" count="133" uniqueCount="50">
  <si>
    <t>F508del-CFTR</t>
  </si>
  <si>
    <t>F508del-CFTR + 0.5 ng/ml TNF</t>
  </si>
  <si>
    <t>delf 0,5</t>
  </si>
  <si>
    <t>delf 10</t>
  </si>
  <si>
    <t>C</t>
  </si>
  <si>
    <t>B</t>
  </si>
  <si>
    <t>C/C+B</t>
  </si>
  <si>
    <t xml:space="preserve">F508del-CFTR + 10 ng/ml TNF </t>
  </si>
  <si>
    <t>F508del-CFTR 50</t>
  </si>
  <si>
    <t>delf 3h</t>
  </si>
  <si>
    <t>delf 24h</t>
  </si>
  <si>
    <t>band b</t>
  </si>
  <si>
    <t>band c</t>
  </si>
  <si>
    <t>C/(c+b)</t>
  </si>
  <si>
    <t>F508del-CFTR 10' TNF</t>
  </si>
  <si>
    <t>c/(b+c)</t>
  </si>
  <si>
    <t>F508del-CFTR 3hTNF</t>
  </si>
  <si>
    <t>F508del-CFTR 24h TNF</t>
  </si>
  <si>
    <t>number of dots</t>
  </si>
  <si>
    <t xml:space="preserve">average </t>
  </si>
  <si>
    <t>F508Del-cftr+ 30' tnf</t>
  </si>
  <si>
    <t>F508Del-cftr+ 3h tnf</t>
  </si>
  <si>
    <t>proximity ligation assay K8-CFTR</t>
  </si>
  <si>
    <t>number of the experiment</t>
  </si>
  <si>
    <t>number of cells/ slides</t>
  </si>
  <si>
    <t>SD</t>
  </si>
  <si>
    <t>Mean</t>
  </si>
  <si>
    <t>Hela WT CFTR-NHERF1</t>
  </si>
  <si>
    <t>Hela DelF CFTR-NHERF1</t>
  </si>
  <si>
    <t>WT</t>
  </si>
  <si>
    <t>DelF</t>
  </si>
  <si>
    <t>Hela WT+ TNF 30 min CFTR-NHERF1</t>
  </si>
  <si>
    <t>Hela DelF+ TNF 30 min CFTR-NHERF1</t>
  </si>
  <si>
    <t>Hela WT+ TNF 3h CFTR-NHERF1</t>
  </si>
  <si>
    <t xml:space="preserve"> </t>
  </si>
  <si>
    <t>Hela DelF+ TNF 3h CFTR-NHERF1</t>
  </si>
  <si>
    <t>control</t>
  </si>
  <si>
    <t>TNF30 min</t>
  </si>
  <si>
    <t>TNF 3h</t>
  </si>
  <si>
    <t>time dependance</t>
  </si>
  <si>
    <t>concentration dependance</t>
  </si>
  <si>
    <t>proximity ligation assay K8-NHERF</t>
  </si>
  <si>
    <t>Nb cellS</t>
  </si>
  <si>
    <t>Nb dots</t>
  </si>
  <si>
    <t>Nb dot/Nb cell</t>
  </si>
  <si>
    <t>means</t>
  </si>
  <si>
    <t xml:space="preserve"> DelF</t>
  </si>
  <si>
    <t>Means</t>
  </si>
  <si>
    <t>Nb cells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</si>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</sst>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9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Border="1"/>
    <xf numFmtId="0" fontId="0" fillId="0" borderId="3" xfId="0" applyBorder="1"/>
    <xf numFmtId="0" fontId="0" fillId="2" borderId="2" xfId="0" applyFill="1" applyBorder="1"/>
    <xf numFmtId="0" fontId="0" fillId="4" borderId="0" xfId="0" applyFill="1" applyBorder="1"/>
    <xf numFmtId="0" fontId="3" fillId="0" borderId="0" xfId="0" applyFont="1"/>
    <xf numFmtId="0" fontId="0" fillId="0" borderId="3" xfId="0" applyBorder="1"/>
    <xf numFmtId="0" fontId="0" fillId="2" borderId="2" xfId="0" applyFill="1" applyBorder="1"/>
    <xf numFmtId="0" fontId="0" fillId="0" borderId="0" xfId="0" applyFill="1" applyBorder="1"/>
    <xf numFmtId="0" fontId="0" fillId="0" borderId="0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3" fillId="0" borderId="0" xfId="0" applyFont="1" applyBorder="1"/>
    <xf numFmtId="0" fontId="0" fillId="0" borderId="0" xfId="0"/>
    <xf numFmtId="0" fontId="0" fillId="2" borderId="1" xfId="0" applyFill="1" applyBorder="1"/>
    <xf numFmtId="0" fontId="0" fillId="0" borderId="0" xfId="0" applyFill="1" applyBorder="1"/>
    <xf numFmtId="0" fontId="0" fillId="3" borderId="1" xfId="0" applyFill="1" applyBorder="1"/>
    <xf numFmtId="0" fontId="3" fillId="0" borderId="0" xfId="0" applyFont="1" applyFill="1" applyBorder="1"/>
    <xf numFmtId="14" fontId="0" fillId="0" borderId="0" xfId="0" applyNumberFormat="1" applyFill="1" applyBorder="1"/>
    <xf numFmtId="0" fontId="3" fillId="0" borderId="0" xfId="0" applyFont="1" applyAlignment="1">
      <alignment horizontal="center"/>
    </xf>
    <xf numFmtId="16" fontId="0" fillId="0" borderId="0" xfId="0" applyNumberFormat="1"/>
    <xf numFmtId="0" fontId="0" fillId="0" borderId="0" xfId="0" applyFill="1"/>
    <xf numFmtId="0" fontId="0" fillId="7" borderId="1" xfId="0" applyFill="1" applyBorder="1"/>
    <xf numFmtId="2" fontId="0" fillId="3" borderId="1" xfId="0" applyNumberFormat="1" applyFill="1" applyBorder="1"/>
    <xf numFmtId="2" fontId="0" fillId="0" borderId="0" xfId="0" applyNumberFormat="1"/>
    <xf numFmtId="2" fontId="0" fillId="2" borderId="1" xfId="0" applyNumberFormat="1" applyFill="1" applyBorder="1"/>
    <xf numFmtId="2" fontId="0" fillId="7" borderId="1" xfId="0" applyNumberFormat="1" applyFill="1" applyBorder="1"/>
    <xf numFmtId="0" fontId="0" fillId="8" borderId="1" xfId="0" applyFill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 indent="3"/>
    </xf>
    <xf numFmtId="0" fontId="0" fillId="0" borderId="0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2" fillId="0" borderId="0" xfId="0" applyFont="1" applyBorder="1" applyAlignment="1">
      <alignment horizontal="left" indent="3"/>
    </xf>
    <xf numFmtId="0" fontId="0" fillId="0" borderId="0" xfId="0" applyBorder="1" applyAlignment="1">
      <alignment horizontal="left" indent="3"/>
    </xf>
    <xf numFmtId="0" fontId="2" fillId="5" borderId="1" xfId="0" applyFont="1" applyFill="1" applyBorder="1" applyAlignment="1">
      <alignment horizontal="left" indent="3"/>
    </xf>
    <xf numFmtId="0" fontId="0" fillId="5" borderId="1" xfId="0" applyFill="1" applyBorder="1" applyAlignment="1">
      <alignment horizontal="left" indent="3"/>
    </xf>
    <xf numFmtId="0" fontId="1" fillId="0" borderId="0" xfId="0" applyFont="1" applyFill="1" applyBorder="1" applyAlignment="1">
      <alignment horizontal="left" indent="3"/>
    </xf>
    <xf numFmtId="0" fontId="0" fillId="3" borderId="1" xfId="0" applyFill="1" applyBorder="1" applyAlignment="1">
      <alignment horizontal="left" indent="3"/>
    </xf>
    <xf numFmtId="0" fontId="0" fillId="6" borderId="1" xfId="0" applyFill="1" applyBorder="1" applyAlignment="1">
      <alignment horizontal="left" indent="3"/>
    </xf>
    <xf numFmtId="0" fontId="0" fillId="4" borderId="0" xfId="0" applyFill="1" applyBorder="1" applyAlignment="1">
      <alignment horizontal="left" indent="3"/>
    </xf>
    <xf numFmtId="2" fontId="0" fillId="0" borderId="0" xfId="0" applyNumberFormat="1" applyFill="1" applyBorder="1" applyAlignment="1">
      <alignment horizontal="left" indent="1"/>
    </xf>
    <xf numFmtId="2" fontId="0" fillId="0" borderId="0" xfId="0" applyNumberFormat="1" applyBorder="1" applyAlignment="1">
      <alignment horizontal="left" indent="1"/>
    </xf>
    <xf numFmtId="2" fontId="0" fillId="0" borderId="0" xfId="0" applyNumberFormat="1" applyAlignment="1">
      <alignment horizontal="left" indent="1"/>
    </xf>
    <xf numFmtId="2" fontId="2" fillId="2" borderId="1" xfId="0" applyNumberFormat="1" applyFont="1" applyFill="1" applyBorder="1" applyAlignment="1">
      <alignment horizontal="left" indent="3"/>
    </xf>
    <xf numFmtId="2" fontId="0" fillId="0" borderId="0" xfId="0" applyNumberFormat="1" applyAlignment="1">
      <alignment horizontal="left" indent="3"/>
    </xf>
    <xf numFmtId="2" fontId="0" fillId="5" borderId="1" xfId="0" applyNumberFormat="1" applyFill="1" applyBorder="1" applyAlignment="1">
      <alignment horizontal="left" indent="3"/>
    </xf>
    <xf numFmtId="2" fontId="2" fillId="5" borderId="1" xfId="0" applyNumberFormat="1" applyFont="1" applyFill="1" applyBorder="1" applyAlignment="1">
      <alignment horizontal="left" indent="3"/>
    </xf>
    <xf numFmtId="2" fontId="1" fillId="0" borderId="0" xfId="0" applyNumberFormat="1" applyFont="1" applyFill="1" applyBorder="1" applyAlignment="1">
      <alignment horizontal="left" indent="3"/>
    </xf>
    <xf numFmtId="2" fontId="0" fillId="3" borderId="1" xfId="0" applyNumberFormat="1" applyFill="1" applyBorder="1" applyAlignment="1">
      <alignment horizontal="left" indent="3"/>
    </xf>
    <xf numFmtId="2" fontId="3" fillId="3" borderId="1" xfId="0" applyNumberFormat="1" applyFont="1" applyFill="1" applyBorder="1" applyAlignment="1">
      <alignment horizontal="left" indent="3"/>
    </xf>
    <xf numFmtId="2" fontId="0" fillId="0" borderId="0" xfId="0" applyNumberFormat="1" applyFill="1" applyBorder="1" applyAlignment="1">
      <alignment horizontal="left" indent="3"/>
    </xf>
    <xf numFmtId="2" fontId="0" fillId="6" borderId="1" xfId="0" applyNumberFormat="1" applyFill="1" applyBorder="1" applyAlignment="1">
      <alignment horizontal="left" indent="3"/>
    </xf>
    <xf numFmtId="2" fontId="3" fillId="6" borderId="1" xfId="0" applyNumberFormat="1" applyFont="1" applyFill="1" applyBorder="1" applyAlignment="1">
      <alignment horizontal="left" indent="3"/>
    </xf>
    <xf numFmtId="2" fontId="0" fillId="2" borderId="1" xfId="0" applyNumberFormat="1" applyFill="1" applyBorder="1" applyAlignment="1">
      <alignment horizontal="left" indent="3"/>
    </xf>
    <xf numFmtId="2" fontId="0" fillId="5" borderId="0" xfId="0" applyNumberFormat="1" applyFill="1" applyBorder="1" applyAlignment="1">
      <alignment horizontal="left" indent="3"/>
    </xf>
    <xf numFmtId="2" fontId="0" fillId="0" borderId="3" xfId="0" applyNumberFormat="1" applyBorder="1" applyAlignment="1">
      <alignment horizontal="left" indent="3"/>
    </xf>
    <xf numFmtId="2" fontId="0" fillId="0" borderId="0" xfId="0" applyNumberFormat="1" applyBorder="1" applyAlignment="1">
      <alignment horizontal="left" indent="3"/>
    </xf>
    <xf numFmtId="2" fontId="0" fillId="2" borderId="0" xfId="0" applyNumberFormat="1" applyFill="1" applyBorder="1" applyAlignment="1">
      <alignment horizontal="left" indent="3"/>
    </xf>
    <xf numFmtId="2" fontId="0" fillId="8" borderId="1" xfId="0" applyNumberFormat="1" applyFill="1" applyBorder="1"/>
    <xf numFmtId="0" fontId="0" fillId="9" borderId="1" xfId="0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3" borderId="0" xfId="0" applyFill="1"/>
    <xf numFmtId="2" fontId="0" fillId="3" borderId="1" xfId="0" applyNumberFormat="1" applyFill="1" applyBorder="1" applyAlignment="1"/>
    <xf numFmtId="2" fontId="2" fillId="3" borderId="1" xfId="0" applyNumberFormat="1" applyFont="1" applyFill="1" applyBorder="1" applyAlignment="1"/>
    <xf numFmtId="0" fontId="3" fillId="8" borderId="1" xfId="0" applyFont="1" applyFill="1" applyBorder="1"/>
    <xf numFmtId="2" fontId="0" fillId="0" borderId="0" xfId="0" applyNumberFormat="1" applyAlignment="1">
      <alignment horizontal="right"/>
    </xf>
    <xf numFmtId="2" fontId="4" fillId="0" borderId="0" xfId="0" applyNumberFormat="1" applyFont="1" applyAlignment="1">
      <alignment horizontal="right"/>
    </xf>
    <xf numFmtId="0" fontId="4" fillId="0" borderId="0" xfId="0" applyFont="1"/>
    <xf numFmtId="2" fontId="4" fillId="8" borderId="0" xfId="0" applyNumberFormat="1" applyFont="1" applyFill="1" applyAlignment="1">
      <alignment horizontal="right"/>
    </xf>
    <xf numFmtId="2" fontId="4" fillId="3" borderId="0" xfId="0" applyNumberFormat="1" applyFont="1" applyFill="1" applyAlignment="1">
      <alignment horizontal="right"/>
    </xf>
    <xf numFmtId="2" fontId="4" fillId="10" borderId="0" xfId="0" applyNumberFormat="1" applyFont="1" applyFill="1" applyAlignment="1">
      <alignment horizontal="right"/>
    </xf>
    <xf numFmtId="2" fontId="4" fillId="6" borderId="0" xfId="0" applyNumberFormat="1" applyFont="1" applyFill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4" fillId="3" borderId="1" xfId="0" applyNumberFormat="1" applyFont="1" applyFill="1" applyBorder="1" applyAlignment="1">
      <alignment horizontal="right"/>
    </xf>
    <xf numFmtId="2" fontId="4" fillId="10" borderId="1" xfId="0" applyNumberFormat="1" applyFont="1" applyFill="1" applyBorder="1" applyAlignment="1">
      <alignment horizontal="right"/>
    </xf>
    <xf numFmtId="0" fontId="0" fillId="10" borderId="0" xfId="0" applyFill="1"/>
    <xf numFmtId="0" fontId="0" fillId="11" borderId="1" xfId="0" applyFill="1" applyBorder="1"/>
    <xf numFmtId="0" fontId="0" fillId="3" borderId="1" xfId="0" applyFont="1" applyFill="1" applyBorder="1"/>
    <xf numFmtId="2" fontId="4" fillId="4" borderId="0" xfId="0" applyNumberFormat="1" applyFont="1" applyFill="1" applyAlignment="1">
      <alignment horizontal="right"/>
    </xf>
    <xf numFmtId="2" fontId="4" fillId="4" borderId="1" xfId="0" applyNumberFormat="1" applyFont="1" applyFill="1" applyBorder="1" applyAlignment="1">
      <alignment horizontal="right"/>
    </xf>
    <xf numFmtId="0" fontId="0" fillId="4" borderId="0" xfId="0" applyFill="1"/>
    <xf numFmtId="2" fontId="4" fillId="11" borderId="0" xfId="0" applyNumberFormat="1" applyFont="1" applyFill="1" applyAlignment="1">
      <alignment horizontal="right"/>
    </xf>
    <xf numFmtId="0" fontId="4" fillId="8" borderId="0" xfId="0" applyFont="1" applyFill="1"/>
    <xf numFmtId="0" fontId="4" fillId="6" borderId="0" xfId="0" applyFont="1" applyFill="1"/>
    <xf numFmtId="0" fontId="0" fillId="0" borderId="0" xfId="0"/>
    <xf numFmtId="0" fontId="4" fillId="0" borderId="0" xfId="0" applyFont="1"/>
    <xf numFmtId="1" fontId="0" fillId="11" borderId="1" xfId="0" applyNumberFormat="1" applyFill="1" applyBorder="1"/>
    <xf numFmtId="1" fontId="0" fillId="3" borderId="1" xfId="0" applyNumberFormat="1" applyFont="1" applyFill="1" applyBorder="1"/>
    <xf numFmtId="1" fontId="0" fillId="6" borderId="1" xfId="0" applyNumberFormat="1" applyFill="1" applyBorder="1"/>
    <xf numFmtId="1" fontId="0" fillId="0" borderId="0" xfId="0" applyNumberFormat="1"/>
    <xf numFmtId="1" fontId="0" fillId="0" borderId="0" xfId="0" applyNumberFormat="1" applyBorder="1"/>
    <xf numFmtId="1" fontId="0" fillId="8" borderId="1" xfId="0" applyNumberFormat="1" applyFill="1" applyBorder="1"/>
    <xf numFmtId="1" fontId="0" fillId="3" borderId="1" xfId="0" applyNumberFormat="1" applyFill="1" applyBorder="1"/>
    <xf numFmtId="1" fontId="0" fillId="0" borderId="0" xfId="0" applyNumberFormat="1" applyFill="1" applyBorder="1"/>
    <xf numFmtId="1" fontId="0" fillId="9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66"/>
      <color rgb="FFFF99CC"/>
      <color rgb="FF99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opLeftCell="A4" workbookViewId="0">
      <selection activeCell="G6" sqref="G6"/>
    </sheetView>
  </sheetViews>
  <sheetFormatPr baseColWidth="10" defaultRowHeight="15" x14ac:dyDescent="0.25"/>
  <cols>
    <col min="1" max="1" width="28.5703125" customWidth="1"/>
    <col min="2" max="2" width="35.5703125" customWidth="1"/>
    <col min="5" max="5" width="18" customWidth="1"/>
  </cols>
  <sheetData>
    <row r="1" spans="1:12" x14ac:dyDescent="0.25">
      <c r="A1" s="14" t="s">
        <v>39</v>
      </c>
    </row>
    <row r="3" spans="1:12" x14ac:dyDescent="0.25">
      <c r="A3" s="17" t="s">
        <v>23</v>
      </c>
      <c r="B3" s="17" t="s">
        <v>0</v>
      </c>
      <c r="C3" s="17" t="s">
        <v>12</v>
      </c>
      <c r="D3" s="17" t="s">
        <v>11</v>
      </c>
      <c r="E3" s="17" t="s">
        <v>6</v>
      </c>
      <c r="I3" s="20"/>
      <c r="J3" s="20"/>
      <c r="K3" s="20"/>
      <c r="L3" s="20"/>
    </row>
    <row r="4" spans="1:12" x14ac:dyDescent="0.25">
      <c r="A4" s="17">
        <v>1</v>
      </c>
      <c r="B4" s="17"/>
      <c r="C4" s="24">
        <v>19676.123</v>
      </c>
      <c r="D4" s="24">
        <v>35623.542999999998</v>
      </c>
      <c r="E4" s="64">
        <f>C4/(C4+D4)</f>
        <v>0.35580907486855345</v>
      </c>
      <c r="I4" s="5"/>
    </row>
    <row r="5" spans="1:12" x14ac:dyDescent="0.25">
      <c r="A5" s="17">
        <v>2</v>
      </c>
      <c r="B5" s="17"/>
      <c r="C5" s="24">
        <v>2201.962</v>
      </c>
      <c r="D5" s="24">
        <v>5040.0950000000003</v>
      </c>
      <c r="E5" s="64">
        <f t="shared" ref="E5:E7" si="0">C5/(C5+D5)</f>
        <v>0.30405201174196778</v>
      </c>
      <c r="F5" s="17" t="s">
        <v>26</v>
      </c>
      <c r="G5" s="24">
        <f>AVERAGE(E4:E11)</f>
        <v>0.25790419029511985</v>
      </c>
      <c r="H5" s="61"/>
      <c r="I5" s="5"/>
    </row>
    <row r="6" spans="1:12" x14ac:dyDescent="0.25">
      <c r="A6" s="17">
        <v>3</v>
      </c>
      <c r="B6" s="17"/>
      <c r="C6" s="24">
        <v>6685.8530000000001</v>
      </c>
      <c r="D6" s="24">
        <v>15274.584000000001</v>
      </c>
      <c r="E6" s="64">
        <f t="shared" si="0"/>
        <v>0.30444990689392926</v>
      </c>
      <c r="F6" s="17" t="s">
        <v>25</v>
      </c>
      <c r="G6" s="17">
        <f>STDEVA(E4:E11)</f>
        <v>6.5642103420429504E-2</v>
      </c>
      <c r="H6" s="61"/>
      <c r="I6" s="5"/>
      <c r="J6" s="5"/>
      <c r="K6" s="5"/>
      <c r="L6" s="5"/>
    </row>
    <row r="7" spans="1:12" x14ac:dyDescent="0.25">
      <c r="A7" s="17">
        <v>4</v>
      </c>
      <c r="B7" s="17"/>
      <c r="C7" s="24">
        <v>5166.1540000000005</v>
      </c>
      <c r="D7" s="24">
        <v>12890.154</v>
      </c>
      <c r="E7" s="64">
        <f t="shared" si="0"/>
        <v>0.2861135288565082</v>
      </c>
      <c r="G7" s="29"/>
      <c r="H7" s="61"/>
    </row>
    <row r="8" spans="1:12" x14ac:dyDescent="0.25">
      <c r="A8" s="17">
        <v>5</v>
      </c>
      <c r="B8" s="17"/>
      <c r="C8" s="49">
        <f>4671.51/2</f>
        <v>2335.7550000000001</v>
      </c>
      <c r="D8" s="49">
        <f>15474.37/2</f>
        <v>7737.1850000000004</v>
      </c>
      <c r="E8" s="65">
        <v>0.23188410000000001</v>
      </c>
      <c r="H8" s="61"/>
      <c r="I8" s="62"/>
      <c r="J8" s="62"/>
      <c r="K8" s="62"/>
    </row>
    <row r="9" spans="1:12" x14ac:dyDescent="0.25">
      <c r="A9" s="17">
        <v>6</v>
      </c>
      <c r="B9" s="17"/>
      <c r="C9" s="49">
        <v>1893.8320000000001</v>
      </c>
      <c r="D9" s="49">
        <v>7997.0450000000001</v>
      </c>
      <c r="E9" s="65">
        <v>0.19147259999999999</v>
      </c>
      <c r="H9" s="61"/>
      <c r="I9" s="61"/>
      <c r="J9" s="61"/>
      <c r="K9" s="61"/>
    </row>
    <row r="10" spans="1:12" x14ac:dyDescent="0.25">
      <c r="A10" s="17">
        <v>7</v>
      </c>
      <c r="B10" s="17"/>
      <c r="C10" s="49">
        <v>1800</v>
      </c>
      <c r="D10" s="49">
        <v>9200</v>
      </c>
      <c r="E10" s="65">
        <v>0.16</v>
      </c>
      <c r="H10" s="61"/>
      <c r="I10" s="61"/>
      <c r="J10" s="61"/>
      <c r="K10" s="61"/>
    </row>
    <row r="11" spans="1:12" x14ac:dyDescent="0.25">
      <c r="A11" s="17">
        <v>8</v>
      </c>
      <c r="B11" s="17"/>
      <c r="C11" s="49">
        <v>1155.6780000000001</v>
      </c>
      <c r="D11" s="49">
        <v>3881.0039999999999</v>
      </c>
      <c r="E11" s="65">
        <v>0.2294523</v>
      </c>
      <c r="I11" s="61"/>
      <c r="J11" s="61"/>
      <c r="K11" s="61"/>
    </row>
    <row r="12" spans="1:12" x14ac:dyDescent="0.25">
      <c r="I12" s="61"/>
      <c r="J12" s="61"/>
      <c r="K12" s="61"/>
    </row>
    <row r="13" spans="1:12" x14ac:dyDescent="0.25">
      <c r="I13" s="61"/>
      <c r="J13" s="61"/>
      <c r="K13" s="61"/>
    </row>
    <row r="14" spans="1:12" x14ac:dyDescent="0.25">
      <c r="A14" s="15"/>
      <c r="B14" s="15" t="s">
        <v>14</v>
      </c>
      <c r="C14" s="26" t="s">
        <v>12</v>
      </c>
      <c r="D14" s="26" t="s">
        <v>11</v>
      </c>
      <c r="E14" s="26" t="s">
        <v>6</v>
      </c>
      <c r="L14" s="5"/>
    </row>
    <row r="15" spans="1:12" x14ac:dyDescent="0.25">
      <c r="A15" s="15">
        <v>1</v>
      </c>
      <c r="B15" s="15"/>
      <c r="C15" s="26">
        <v>59859.597000000002</v>
      </c>
      <c r="D15" s="26">
        <v>33293.701000000001</v>
      </c>
      <c r="E15" s="26">
        <f t="shared" ref="E15" si="1">D15/(+C15)</f>
        <v>0.55619654439036736</v>
      </c>
      <c r="F15" s="15" t="s">
        <v>26</v>
      </c>
      <c r="G15" s="26">
        <f>AVERAGE(E15:E19)</f>
        <v>0.50932798363593768</v>
      </c>
      <c r="H15" s="5"/>
      <c r="I15" s="5"/>
      <c r="J15" s="5"/>
      <c r="K15" s="5"/>
      <c r="L15" s="5"/>
    </row>
    <row r="16" spans="1:12" x14ac:dyDescent="0.25">
      <c r="A16" s="15">
        <v>2</v>
      </c>
      <c r="B16" s="15"/>
      <c r="C16" s="26">
        <v>30179.362000000001</v>
      </c>
      <c r="D16" s="26">
        <v>34330.400999999998</v>
      </c>
      <c r="E16" s="26">
        <f t="shared" ref="E16" si="2">D16/(D16+C16)</f>
        <v>0.53217372694424558</v>
      </c>
      <c r="F16" s="15" t="s">
        <v>25</v>
      </c>
      <c r="G16" s="15">
        <f>STDEVA(E15:E19)</f>
        <v>7.1205133994118958E-2</v>
      </c>
      <c r="H16" s="14"/>
      <c r="I16" s="5"/>
      <c r="J16" s="5"/>
      <c r="K16" s="5"/>
      <c r="L16" s="5"/>
    </row>
    <row r="17" spans="1:12" x14ac:dyDescent="0.25">
      <c r="A17" s="15">
        <v>3</v>
      </c>
      <c r="B17" s="15"/>
      <c r="C17" s="26">
        <v>8609.48</v>
      </c>
      <c r="D17" s="26">
        <v>6191.0659999999998</v>
      </c>
      <c r="E17" s="26">
        <f>C17/(C17+D17)</f>
        <v>0.58170016160214633</v>
      </c>
      <c r="F17" s="14"/>
      <c r="G17" s="29"/>
      <c r="H17" s="5"/>
      <c r="I17" s="5"/>
      <c r="J17" s="5"/>
      <c r="K17" s="5"/>
      <c r="L17" s="5"/>
    </row>
    <row r="18" spans="1:12" x14ac:dyDescent="0.25">
      <c r="A18" s="15">
        <v>4</v>
      </c>
      <c r="B18" s="15"/>
      <c r="C18" s="26">
        <v>8869.2759999999998</v>
      </c>
      <c r="D18" s="26">
        <v>13035.983</v>
      </c>
      <c r="E18" s="26">
        <f>C18/(C18+D18)</f>
        <v>0.40489254201468244</v>
      </c>
      <c r="F18" s="14"/>
      <c r="G18" s="29"/>
      <c r="H18" s="5"/>
      <c r="I18" s="14"/>
      <c r="J18" s="14"/>
    </row>
    <row r="19" spans="1:12" x14ac:dyDescent="0.25">
      <c r="A19" s="15">
        <v>5</v>
      </c>
      <c r="B19" s="15"/>
      <c r="C19" s="26">
        <v>8950.02</v>
      </c>
      <c r="D19" s="26">
        <v>10024.874</v>
      </c>
      <c r="E19" s="26">
        <f>C19/(C19+D19)</f>
        <v>0.47167694322824677</v>
      </c>
      <c r="F19" s="14"/>
      <c r="G19" s="14"/>
      <c r="H19" s="14"/>
      <c r="I19" s="14"/>
      <c r="J19" s="14"/>
    </row>
    <row r="20" spans="1:12" x14ac:dyDescent="0.25">
      <c r="C20" s="25"/>
      <c r="D20" s="25"/>
      <c r="E20" s="25"/>
      <c r="F20" s="14"/>
      <c r="G20" s="14"/>
      <c r="I20" s="21"/>
      <c r="J20" s="14"/>
    </row>
    <row r="21" spans="1:12" x14ac:dyDescent="0.25">
      <c r="A21" s="23"/>
      <c r="B21" s="23" t="s">
        <v>16</v>
      </c>
      <c r="C21" s="27" t="s">
        <v>12</v>
      </c>
      <c r="D21" s="27" t="s">
        <v>11</v>
      </c>
      <c r="E21" s="27" t="s">
        <v>13</v>
      </c>
      <c r="H21" s="14"/>
      <c r="I21" s="14"/>
      <c r="J21" s="14"/>
    </row>
    <row r="22" spans="1:12" x14ac:dyDescent="0.25">
      <c r="A22" s="23">
        <v>1</v>
      </c>
      <c r="B22" s="23" t="s">
        <v>9</v>
      </c>
      <c r="C22" s="27">
        <v>34021.839</v>
      </c>
      <c r="D22" s="27">
        <v>62880.735000000001</v>
      </c>
      <c r="E22" s="27">
        <f>C22/(+D22)</f>
        <v>0.54105345619767331</v>
      </c>
      <c r="F22" s="23" t="s">
        <v>26</v>
      </c>
      <c r="G22" s="27">
        <f>AVERAGE(E22:E26)</f>
        <v>0.50162956022087357</v>
      </c>
      <c r="H22" s="5"/>
      <c r="I22" s="14"/>
      <c r="J22" s="14"/>
    </row>
    <row r="23" spans="1:12" x14ac:dyDescent="0.25">
      <c r="A23" s="23">
        <v>2</v>
      </c>
      <c r="B23" s="23" t="s">
        <v>9</v>
      </c>
      <c r="C23" s="27">
        <v>4304.4769999999999</v>
      </c>
      <c r="D23" s="27">
        <v>8738.3089999999993</v>
      </c>
      <c r="E23" s="27">
        <f>C23/(C23+D23)</f>
        <v>0.33002741898855043</v>
      </c>
      <c r="F23" s="23" t="s">
        <v>25</v>
      </c>
      <c r="G23" s="23">
        <f>STDEVA(E22:E26)</f>
        <v>0.10442282143098185</v>
      </c>
      <c r="H23" s="14"/>
      <c r="I23" s="14"/>
      <c r="J23" s="14"/>
    </row>
    <row r="24" spans="1:12" x14ac:dyDescent="0.25">
      <c r="A24" s="23">
        <v>3</v>
      </c>
      <c r="B24" s="23" t="s">
        <v>9</v>
      </c>
      <c r="C24" s="27">
        <v>8250</v>
      </c>
      <c r="D24" s="27">
        <v>8950.02</v>
      </c>
      <c r="E24" s="27">
        <f>C24/(C24+D24)</f>
        <v>0.47965060505743595</v>
      </c>
      <c r="F24" s="14"/>
      <c r="G24" s="29"/>
      <c r="H24" s="5"/>
      <c r="I24" s="14"/>
      <c r="J24" s="14"/>
    </row>
    <row r="25" spans="1:12" x14ac:dyDescent="0.25">
      <c r="A25" s="23">
        <v>4</v>
      </c>
      <c r="B25" s="23" t="s">
        <v>9</v>
      </c>
      <c r="C25" s="27">
        <v>38452.521999999997</v>
      </c>
      <c r="D25" s="27">
        <v>29301.019</v>
      </c>
      <c r="E25" s="27">
        <f>C25/(C25+D25)</f>
        <v>0.56753523775237069</v>
      </c>
      <c r="F25" s="14"/>
      <c r="G25" s="29"/>
      <c r="H25" s="5"/>
      <c r="I25" s="14"/>
      <c r="J25" s="14"/>
    </row>
    <row r="26" spans="1:12" x14ac:dyDescent="0.25">
      <c r="A26" s="23">
        <v>5</v>
      </c>
      <c r="B26" s="23"/>
      <c r="C26" s="27">
        <v>6266.1869999999999</v>
      </c>
      <c r="D26" s="27">
        <v>4356.6099999999997</v>
      </c>
      <c r="E26" s="27">
        <f>C26/(C26+D26)</f>
        <v>0.58988108310833776</v>
      </c>
      <c r="H26" s="14"/>
      <c r="I26" s="14"/>
      <c r="J26" s="14"/>
    </row>
    <row r="27" spans="1:12" x14ac:dyDescent="0.25">
      <c r="A27" s="14"/>
      <c r="C27" s="25"/>
      <c r="D27" s="25"/>
      <c r="G27" s="14"/>
      <c r="H27" s="14"/>
      <c r="I27" s="14"/>
      <c r="J27" s="14"/>
    </row>
    <row r="28" spans="1:12" x14ac:dyDescent="0.25">
      <c r="A28" s="14"/>
      <c r="C28" s="25"/>
      <c r="D28" s="25"/>
      <c r="G28" s="14"/>
      <c r="H28" s="14"/>
      <c r="I28" s="14"/>
      <c r="J28" s="14"/>
    </row>
    <row r="29" spans="1:12" x14ac:dyDescent="0.25">
      <c r="A29" s="28"/>
      <c r="B29" s="28" t="s">
        <v>17</v>
      </c>
      <c r="C29" s="59" t="s">
        <v>12</v>
      </c>
      <c r="D29" s="59" t="s">
        <v>11</v>
      </c>
      <c r="E29" s="28" t="s">
        <v>15</v>
      </c>
      <c r="F29" s="5"/>
      <c r="G29" s="5"/>
      <c r="H29" s="14"/>
      <c r="I29" s="14"/>
      <c r="J29" s="14"/>
    </row>
    <row r="30" spans="1:12" x14ac:dyDescent="0.25">
      <c r="A30" s="28">
        <v>1</v>
      </c>
      <c r="B30" s="28" t="s">
        <v>10</v>
      </c>
      <c r="C30" s="59">
        <v>12458</v>
      </c>
      <c r="D30" s="59">
        <v>14219</v>
      </c>
      <c r="E30" s="28">
        <f>C30/(C30+D30)</f>
        <v>0.46699403980957377</v>
      </c>
      <c r="F30" s="28" t="s">
        <v>26</v>
      </c>
      <c r="G30" s="66">
        <f>AVERAGE(E30:E32)</f>
        <v>0.36346997352655336</v>
      </c>
      <c r="H30" s="5"/>
      <c r="I30" s="14"/>
      <c r="J30" s="14"/>
    </row>
    <row r="31" spans="1:12" x14ac:dyDescent="0.25">
      <c r="A31" s="28">
        <v>2</v>
      </c>
      <c r="B31" s="28" t="s">
        <v>10</v>
      </c>
      <c r="C31" s="59">
        <v>17185.207999999999</v>
      </c>
      <c r="D31" s="59">
        <v>50828.161</v>
      </c>
      <c r="E31" s="28">
        <f>C31/(+D31)</f>
        <v>0.33810406793981784</v>
      </c>
      <c r="F31" s="28" t="s">
        <v>25</v>
      </c>
      <c r="G31" s="66">
        <f>STDEVA(E30:E32)</f>
        <v>9.3459508744248923E-2</v>
      </c>
      <c r="H31" s="14"/>
      <c r="I31" s="14"/>
      <c r="J31" s="14"/>
    </row>
    <row r="32" spans="1:12" x14ac:dyDescent="0.25">
      <c r="A32" s="28">
        <v>3</v>
      </c>
      <c r="B32" s="28" t="s">
        <v>10</v>
      </c>
      <c r="C32" s="59">
        <v>5721.3050000000003</v>
      </c>
      <c r="D32" s="59">
        <v>14331.51</v>
      </c>
      <c r="E32" s="28">
        <f>C32/(C32+D32)</f>
        <v>0.28531181283026846</v>
      </c>
      <c r="F32" s="14"/>
      <c r="G32" s="29"/>
      <c r="H32" s="5"/>
      <c r="I32" s="14"/>
      <c r="J32" s="14"/>
    </row>
    <row r="33" spans="1:11" x14ac:dyDescent="0.25">
      <c r="C33" s="25"/>
      <c r="F33" s="14"/>
      <c r="G33" s="29"/>
      <c r="H33" s="5"/>
      <c r="I33" s="20"/>
      <c r="J33" s="20"/>
    </row>
    <row r="34" spans="1:11" x14ac:dyDescent="0.25">
      <c r="A34" s="14"/>
      <c r="B34" s="14"/>
      <c r="C34" s="14"/>
      <c r="E34" s="14"/>
      <c r="F34" s="14"/>
      <c r="G34" s="14"/>
      <c r="H34" s="14"/>
      <c r="I34" s="5"/>
      <c r="J34" s="5"/>
      <c r="K34" s="5"/>
    </row>
    <row r="35" spans="1:11" x14ac:dyDescent="0.25">
      <c r="B35" s="14"/>
      <c r="C35" s="14"/>
      <c r="E35" s="14"/>
      <c r="F35" s="14"/>
      <c r="G35" s="14"/>
      <c r="H35" s="14"/>
      <c r="I35" s="5"/>
      <c r="J35" s="5"/>
      <c r="K35" s="5"/>
    </row>
    <row r="36" spans="1:11" x14ac:dyDescent="0.25">
      <c r="B36" s="14"/>
      <c r="E36" s="5"/>
      <c r="F36" s="5"/>
      <c r="G36" s="14"/>
      <c r="H36" s="14"/>
      <c r="I36" s="5"/>
      <c r="J36" s="5"/>
      <c r="K36" s="5"/>
    </row>
    <row r="37" spans="1:11" x14ac:dyDescent="0.25">
      <c r="B37" s="14"/>
      <c r="G37" s="14"/>
      <c r="H37" s="14"/>
      <c r="J37" s="5"/>
      <c r="K37" s="5"/>
    </row>
    <row r="38" spans="1:11" x14ac:dyDescent="0.25">
      <c r="B38" s="14"/>
      <c r="J38" s="5"/>
      <c r="K38" s="5"/>
    </row>
    <row r="39" spans="1:11" x14ac:dyDescent="0.25">
      <c r="B39" s="14"/>
      <c r="J39" s="14"/>
    </row>
    <row r="40" spans="1:11" x14ac:dyDescent="0.25">
      <c r="B40" s="14"/>
      <c r="J40" s="14"/>
    </row>
    <row r="41" spans="1:11" x14ac:dyDescent="0.25">
      <c r="B41" s="22"/>
      <c r="J41" s="14"/>
    </row>
    <row r="42" spans="1:11" x14ac:dyDescent="0.25">
      <c r="B42" s="14"/>
      <c r="J42" s="14"/>
    </row>
    <row r="43" spans="1:11" x14ac:dyDescent="0.25">
      <c r="B43" s="14"/>
      <c r="C43" s="14"/>
      <c r="D43" s="14"/>
      <c r="E43" s="14"/>
      <c r="F43" s="14"/>
      <c r="G43" s="14"/>
      <c r="H43" s="14"/>
      <c r="I43" s="14"/>
      <c r="J43" s="14"/>
    </row>
    <row r="44" spans="1:11" x14ac:dyDescent="0.25">
      <c r="B44" s="14"/>
      <c r="C44" s="14"/>
      <c r="D44" s="14"/>
      <c r="E44" s="14"/>
      <c r="F44" s="14"/>
      <c r="G44" s="14"/>
      <c r="H44" s="14"/>
      <c r="I44" s="14"/>
      <c r="J44" s="14"/>
    </row>
    <row r="45" spans="1:11" x14ac:dyDescent="0.25">
      <c r="B45" s="14"/>
      <c r="C45" s="14"/>
      <c r="D45" s="14"/>
      <c r="E45" s="14"/>
      <c r="F45" s="14"/>
      <c r="G45" s="14"/>
      <c r="H45" s="14"/>
      <c r="I45" s="14"/>
      <c r="J45" s="14"/>
    </row>
    <row r="46" spans="1:11" x14ac:dyDescent="0.25">
      <c r="B46" s="14"/>
      <c r="C46" s="14"/>
      <c r="D46" s="14"/>
      <c r="E46" s="14"/>
      <c r="F46" s="14"/>
      <c r="G46" s="14"/>
      <c r="H46" s="14"/>
      <c r="I46" s="14"/>
      <c r="J46" s="14"/>
    </row>
    <row r="47" spans="1:11" x14ac:dyDescent="0.25">
      <c r="B47" s="14"/>
      <c r="C47" s="14"/>
      <c r="D47" s="14"/>
      <c r="E47" s="14"/>
      <c r="F47" s="14"/>
      <c r="G47" s="14"/>
      <c r="H47" s="14"/>
      <c r="I47" s="14"/>
      <c r="J47" s="14"/>
    </row>
    <row r="48" spans="1:11" x14ac:dyDescent="0.25">
      <c r="B48" s="22"/>
      <c r="C48" s="14"/>
      <c r="D48" s="14"/>
      <c r="E48" s="14"/>
      <c r="F48" s="14"/>
      <c r="G48" s="14"/>
      <c r="H48" s="14"/>
      <c r="I48" s="14"/>
      <c r="J48" s="14"/>
    </row>
    <row r="49" spans="2:10" x14ac:dyDescent="0.25">
      <c r="B49" s="14"/>
      <c r="C49" s="14"/>
      <c r="D49" s="14"/>
      <c r="E49" s="14"/>
      <c r="F49" s="14"/>
      <c r="G49" s="14"/>
      <c r="H49" s="14"/>
      <c r="I49" s="14"/>
      <c r="J49" s="14"/>
    </row>
    <row r="50" spans="2:10" x14ac:dyDescent="0.25">
      <c r="B50" s="14"/>
      <c r="C50" s="14"/>
      <c r="D50" s="14"/>
      <c r="E50" s="14"/>
      <c r="F50" s="14"/>
      <c r="G50" s="14"/>
      <c r="H50" s="14"/>
      <c r="I50" s="14"/>
      <c r="J50" s="14"/>
    </row>
    <row r="51" spans="2:10" x14ac:dyDescent="0.25">
      <c r="B51" s="14"/>
      <c r="G51" s="14"/>
      <c r="H51" s="14"/>
      <c r="I51" s="14"/>
      <c r="J51" s="14"/>
    </row>
    <row r="52" spans="2:10" x14ac:dyDescent="0.25">
      <c r="B52" s="14"/>
      <c r="C52" s="14"/>
      <c r="D52" s="14"/>
      <c r="E52" s="14"/>
      <c r="F52" s="14"/>
      <c r="G52" s="14"/>
      <c r="H52" s="14"/>
      <c r="I52" s="14"/>
      <c r="J52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>
      <selection activeCell="E12" sqref="E12"/>
    </sheetView>
  </sheetViews>
  <sheetFormatPr baseColWidth="10" defaultRowHeight="15" x14ac:dyDescent="0.25"/>
  <cols>
    <col min="1" max="1" width="40.28515625" customWidth="1"/>
    <col min="2" max="2" width="18.42578125" customWidth="1"/>
    <col min="3" max="4" width="23.7109375" customWidth="1"/>
    <col min="5" max="5" width="23.85546875" customWidth="1"/>
    <col min="6" max="6" width="15.85546875" bestFit="1" customWidth="1"/>
    <col min="7" max="7" width="16.85546875" bestFit="1" customWidth="1"/>
  </cols>
  <sheetData>
    <row r="1" spans="1:10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6"/>
      <c r="B2" s="16"/>
      <c r="C2" s="19"/>
      <c r="D2" s="19"/>
      <c r="E2" s="19"/>
      <c r="F2" s="19"/>
      <c r="G2" s="16"/>
      <c r="H2" s="16"/>
      <c r="I2" s="16"/>
      <c r="J2" s="16"/>
    </row>
    <row r="3" spans="1:10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</row>
    <row r="4" spans="1:10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</row>
    <row r="5" spans="1:10" x14ac:dyDescent="0.25">
      <c r="A5" s="16"/>
      <c r="B5" s="16"/>
      <c r="C5" s="16"/>
      <c r="D5" s="61"/>
      <c r="E5" s="16"/>
      <c r="F5" s="16"/>
      <c r="G5" s="16"/>
      <c r="H5" s="16"/>
      <c r="I5" s="16"/>
      <c r="J5" s="16"/>
    </row>
    <row r="6" spans="1:10" x14ac:dyDescent="0.25">
      <c r="A6" s="16"/>
      <c r="B6" s="16"/>
      <c r="C6" s="16"/>
      <c r="D6" s="61"/>
      <c r="E6" s="16"/>
      <c r="F6" s="16"/>
      <c r="G6" s="16"/>
      <c r="H6" s="16"/>
      <c r="I6" s="16"/>
      <c r="J6" s="16"/>
    </row>
    <row r="7" spans="1:10" x14ac:dyDescent="0.25">
      <c r="A7" s="16"/>
      <c r="B7" s="16"/>
      <c r="C7" s="16"/>
      <c r="D7" s="61"/>
      <c r="E7" s="16"/>
      <c r="F7" s="16"/>
      <c r="G7" s="16"/>
      <c r="H7" s="16"/>
      <c r="I7" s="16"/>
      <c r="J7" s="16"/>
    </row>
    <row r="8" spans="1:10" x14ac:dyDescent="0.25">
      <c r="A8" s="16" t="s">
        <v>40</v>
      </c>
      <c r="B8" s="16"/>
      <c r="C8" s="16"/>
      <c r="D8" s="61"/>
      <c r="E8" s="16"/>
      <c r="F8" s="16"/>
      <c r="G8" s="16"/>
      <c r="H8" s="16"/>
      <c r="I8" s="16"/>
      <c r="J8" s="16"/>
    </row>
    <row r="9" spans="1:10" x14ac:dyDescent="0.25">
      <c r="D9" s="11"/>
      <c r="E9" s="16"/>
      <c r="F9" s="16"/>
      <c r="G9" s="16"/>
      <c r="H9" s="16"/>
      <c r="I9" s="16"/>
      <c r="J9" s="16"/>
    </row>
    <row r="10" spans="1:10" x14ac:dyDescent="0.25">
      <c r="A10" s="30"/>
      <c r="B10" s="30"/>
      <c r="C10" s="30"/>
      <c r="D10" s="30"/>
      <c r="E10" s="31"/>
      <c r="F10" s="31"/>
      <c r="G10" s="31"/>
      <c r="H10" s="16"/>
      <c r="I10" s="16"/>
      <c r="J10" s="16"/>
    </row>
    <row r="11" spans="1:10" x14ac:dyDescent="0.25">
      <c r="A11" s="32" t="s">
        <v>0</v>
      </c>
      <c r="B11" s="32" t="s">
        <v>4</v>
      </c>
      <c r="C11" s="32" t="s">
        <v>5</v>
      </c>
      <c r="D11" s="32" t="s">
        <v>6</v>
      </c>
      <c r="E11" s="31"/>
      <c r="F11" s="31"/>
      <c r="G11" s="31"/>
      <c r="H11" s="16"/>
      <c r="I11" s="16"/>
      <c r="J11" s="16"/>
    </row>
    <row r="12" spans="1:10" x14ac:dyDescent="0.25">
      <c r="A12" s="32">
        <v>1</v>
      </c>
      <c r="B12" s="58">
        <f>4671.51/2</f>
        <v>2335.7550000000001</v>
      </c>
      <c r="C12" s="54">
        <f>15474.37/2</f>
        <v>7737.1850000000004</v>
      </c>
      <c r="D12" s="44">
        <v>0.23188410000000001</v>
      </c>
      <c r="E12" s="32" t="s">
        <v>26</v>
      </c>
      <c r="F12" s="54">
        <f>AVERAGE(D12:D15)</f>
        <v>0.20320225000000003</v>
      </c>
      <c r="G12" s="41"/>
      <c r="H12" s="16"/>
      <c r="I12" s="16"/>
      <c r="J12" s="16"/>
    </row>
    <row r="13" spans="1:10" x14ac:dyDescent="0.25">
      <c r="A13" s="32">
        <v>2</v>
      </c>
      <c r="B13" s="54">
        <v>1893.8320000000001</v>
      </c>
      <c r="C13" s="54">
        <v>7997.0450000000001</v>
      </c>
      <c r="D13" s="44">
        <v>0.19147259999999999</v>
      </c>
      <c r="E13" s="32" t="s">
        <v>25</v>
      </c>
      <c r="F13" s="32">
        <f>STDEVA(D12:D15)</f>
        <v>3.4233184381094052E-2</v>
      </c>
      <c r="G13" s="41"/>
      <c r="H13" s="16"/>
      <c r="I13" s="16"/>
      <c r="J13" s="16"/>
    </row>
    <row r="14" spans="1:10" x14ac:dyDescent="0.25">
      <c r="A14" s="32">
        <v>3</v>
      </c>
      <c r="B14" s="54">
        <v>1800</v>
      </c>
      <c r="C14" s="54">
        <v>9200</v>
      </c>
      <c r="D14" s="44">
        <v>0.16</v>
      </c>
      <c r="E14" s="31"/>
      <c r="F14" s="31"/>
      <c r="G14" s="41"/>
      <c r="H14" s="18"/>
      <c r="I14" s="16"/>
      <c r="J14" s="16"/>
    </row>
    <row r="15" spans="1:10" x14ac:dyDescent="0.25">
      <c r="A15" s="32">
        <v>4</v>
      </c>
      <c r="B15" s="54">
        <v>1155.6780000000001</v>
      </c>
      <c r="C15" s="54">
        <v>3881.0039999999999</v>
      </c>
      <c r="D15" s="44">
        <v>0.2294523</v>
      </c>
      <c r="E15" s="33"/>
      <c r="F15" s="34"/>
      <c r="G15" s="42"/>
      <c r="H15" s="13"/>
    </row>
    <row r="16" spans="1:10" x14ac:dyDescent="0.25">
      <c r="A16" s="30"/>
      <c r="B16" s="45"/>
      <c r="C16" s="45"/>
      <c r="D16" s="45"/>
      <c r="E16" s="33"/>
      <c r="F16" s="34"/>
      <c r="G16" s="42"/>
      <c r="H16" s="13"/>
    </row>
    <row r="17" spans="1:8" x14ac:dyDescent="0.25">
      <c r="A17" s="35" t="s">
        <v>1</v>
      </c>
      <c r="B17" s="46" t="s">
        <v>4</v>
      </c>
      <c r="C17" s="46" t="s">
        <v>5</v>
      </c>
      <c r="D17" s="46" t="s">
        <v>6</v>
      </c>
      <c r="E17" s="35" t="s">
        <v>26</v>
      </c>
      <c r="F17" s="46">
        <f>AVERAGE(D18:D20)</f>
        <v>0.40974359999999993</v>
      </c>
      <c r="G17" s="42"/>
      <c r="H17" s="13"/>
    </row>
    <row r="18" spans="1:8" x14ac:dyDescent="0.25">
      <c r="A18" s="36">
        <v>1</v>
      </c>
      <c r="B18" s="46">
        <v>7763.9830000000002</v>
      </c>
      <c r="C18" s="46">
        <v>7360.134</v>
      </c>
      <c r="D18" s="47">
        <v>0.51335109999999995</v>
      </c>
      <c r="E18" s="35" t="s">
        <v>25</v>
      </c>
      <c r="F18" s="36">
        <f>STDEVA(D18:D20)</f>
        <v>0.13320862733888522</v>
      </c>
      <c r="G18" s="42"/>
      <c r="H18" s="11"/>
    </row>
    <row r="19" spans="1:8" x14ac:dyDescent="0.25">
      <c r="A19" s="36">
        <v>2</v>
      </c>
      <c r="B19" s="55">
        <v>2560</v>
      </c>
      <c r="C19" s="55">
        <v>7300</v>
      </c>
      <c r="D19" s="47">
        <v>0.25948349999999998</v>
      </c>
      <c r="E19" s="33"/>
      <c r="F19" s="34"/>
      <c r="G19" s="42"/>
      <c r="H19" s="11"/>
    </row>
    <row r="20" spans="1:8" x14ac:dyDescent="0.25">
      <c r="A20" s="36">
        <v>3</v>
      </c>
      <c r="B20" s="46">
        <v>11048.966</v>
      </c>
      <c r="C20" s="46">
        <v>13160.187</v>
      </c>
      <c r="D20" s="47">
        <v>0.45639619999999997</v>
      </c>
      <c r="E20" s="34"/>
      <c r="F20" s="34"/>
      <c r="G20" s="42"/>
      <c r="H20" s="11"/>
    </row>
    <row r="21" spans="1:8" x14ac:dyDescent="0.25">
      <c r="A21" s="37"/>
      <c r="B21" s="48"/>
      <c r="C21" s="48"/>
      <c r="D21" s="48"/>
      <c r="E21" s="30"/>
      <c r="F21" s="30"/>
      <c r="G21" s="43"/>
    </row>
    <row r="22" spans="1:8" x14ac:dyDescent="0.25">
      <c r="A22" s="38" t="s">
        <v>7</v>
      </c>
      <c r="B22" s="49" t="s">
        <v>4</v>
      </c>
      <c r="C22" s="49" t="s">
        <v>5</v>
      </c>
      <c r="D22" s="49" t="s">
        <v>6</v>
      </c>
      <c r="E22" s="30"/>
      <c r="G22" s="43"/>
    </row>
    <row r="23" spans="1:8" x14ac:dyDescent="0.25">
      <c r="A23" s="38">
        <v>1</v>
      </c>
      <c r="B23" s="49">
        <v>5930.3549999999996</v>
      </c>
      <c r="C23" s="49">
        <v>7453.9120000000003</v>
      </c>
      <c r="D23" s="50">
        <f>B23/(B23+C23)</f>
        <v>0.44308403291715559</v>
      </c>
      <c r="E23" s="38" t="s">
        <v>26</v>
      </c>
      <c r="F23" s="49">
        <f>AVERAGE(D23:D26)</f>
        <v>0.37146291116154079</v>
      </c>
      <c r="G23" s="43"/>
    </row>
    <row r="24" spans="1:8" x14ac:dyDescent="0.25">
      <c r="A24" s="38">
        <v>2</v>
      </c>
      <c r="B24" s="49">
        <v>1772</v>
      </c>
      <c r="C24" s="49">
        <v>4700</v>
      </c>
      <c r="D24" s="50">
        <f t="shared" ref="D24:D26" si="0">B24/(B24+C24)</f>
        <v>0.27379480840543879</v>
      </c>
      <c r="E24" s="38" t="s">
        <v>25</v>
      </c>
      <c r="F24" s="38">
        <f>STDEVA(D23:D26)</f>
        <v>7.562616244445243E-2</v>
      </c>
      <c r="G24" s="43"/>
    </row>
    <row r="25" spans="1:8" x14ac:dyDescent="0.25">
      <c r="A25" s="38">
        <v>3</v>
      </c>
      <c r="B25" s="49">
        <v>2657.2539999999999</v>
      </c>
      <c r="C25" s="49">
        <v>4898.2330000000002</v>
      </c>
      <c r="D25" s="49">
        <v>0.35169857350029188</v>
      </c>
      <c r="E25" s="30"/>
      <c r="F25" s="30"/>
      <c r="G25" s="43"/>
    </row>
    <row r="26" spans="1:8" x14ac:dyDescent="0.25">
      <c r="A26" s="38">
        <v>4</v>
      </c>
      <c r="B26" s="49">
        <v>23604.392</v>
      </c>
      <c r="C26" s="49">
        <v>32963.663999999997</v>
      </c>
      <c r="D26" s="50">
        <f t="shared" si="0"/>
        <v>0.41727422982327694</v>
      </c>
      <c r="E26" s="30"/>
      <c r="F26" s="30"/>
      <c r="G26" s="43"/>
    </row>
    <row r="27" spans="1:8" x14ac:dyDescent="0.25">
      <c r="A27" s="30"/>
      <c r="B27" s="45"/>
      <c r="C27" s="45"/>
      <c r="D27" s="45"/>
      <c r="E27" s="30"/>
      <c r="F27" s="30"/>
      <c r="G27" s="43"/>
    </row>
    <row r="28" spans="1:8" x14ac:dyDescent="0.25">
      <c r="A28" s="34"/>
      <c r="B28" s="57"/>
      <c r="C28" s="56"/>
      <c r="D28" s="51"/>
      <c r="E28" s="30"/>
      <c r="F28" s="30"/>
      <c r="G28" s="43"/>
    </row>
    <row r="29" spans="1:8" x14ac:dyDescent="0.25">
      <c r="A29" s="31"/>
      <c r="B29" s="57"/>
      <c r="C29" s="57"/>
      <c r="D29" s="51"/>
      <c r="E29" s="30"/>
      <c r="F29" s="30"/>
      <c r="G29" s="43"/>
    </row>
    <row r="30" spans="1:8" x14ac:dyDescent="0.25">
      <c r="A30" s="39" t="s">
        <v>8</v>
      </c>
      <c r="B30" s="52" t="s">
        <v>4</v>
      </c>
      <c r="C30" s="52" t="s">
        <v>5</v>
      </c>
      <c r="D30" s="52" t="s">
        <v>6</v>
      </c>
      <c r="E30" s="30"/>
      <c r="G30" s="43"/>
    </row>
    <row r="31" spans="1:8" x14ac:dyDescent="0.25">
      <c r="A31" s="39">
        <v>1</v>
      </c>
      <c r="B31" s="52">
        <v>4935.8909999999996</v>
      </c>
      <c r="C31" s="52">
        <v>5644.4470000000001</v>
      </c>
      <c r="D31" s="53">
        <v>0.46651540000000002</v>
      </c>
      <c r="E31" s="39" t="s">
        <v>26</v>
      </c>
      <c r="F31" s="52">
        <f>AVERAGE(D31:D34)</f>
        <v>0.45649815000000005</v>
      </c>
      <c r="G31" s="30"/>
    </row>
    <row r="32" spans="1:8" x14ac:dyDescent="0.25">
      <c r="A32" s="39">
        <v>2</v>
      </c>
      <c r="B32" s="52">
        <v>2984.7359999999999</v>
      </c>
      <c r="C32" s="52">
        <v>6600</v>
      </c>
      <c r="D32" s="53">
        <v>0.31</v>
      </c>
      <c r="E32" s="39" t="s">
        <v>25</v>
      </c>
      <c r="F32" s="39">
        <f>STDEVA(D31:D34)</f>
        <v>0.11838818626776057</v>
      </c>
      <c r="G32" s="30"/>
    </row>
    <row r="33" spans="1:15" x14ac:dyDescent="0.25">
      <c r="A33" s="39">
        <v>3</v>
      </c>
      <c r="B33" s="52">
        <v>2600</v>
      </c>
      <c r="C33" s="52">
        <v>3148.2550000000001</v>
      </c>
      <c r="D33" s="53">
        <v>0.45</v>
      </c>
      <c r="E33" s="30"/>
      <c r="F33" s="30"/>
      <c r="G33" s="30"/>
    </row>
    <row r="34" spans="1:15" x14ac:dyDescent="0.25">
      <c r="A34" s="39">
        <v>4</v>
      </c>
      <c r="B34" s="52">
        <v>33116.576000000001</v>
      </c>
      <c r="C34" s="52">
        <v>22125.856</v>
      </c>
      <c r="D34" s="53">
        <v>0.59947720000000004</v>
      </c>
      <c r="E34" s="30"/>
      <c r="F34" s="30"/>
      <c r="G34" s="30"/>
    </row>
    <row r="35" spans="1:15" x14ac:dyDescent="0.25">
      <c r="A35" s="30"/>
      <c r="B35" s="30"/>
      <c r="C35" s="30"/>
      <c r="D35" s="45"/>
      <c r="E35" s="40"/>
      <c r="F35" s="40"/>
      <c r="G35" s="40"/>
      <c r="H35" s="4"/>
      <c r="K35" s="2"/>
      <c r="L35" s="3" t="s">
        <v>2</v>
      </c>
      <c r="M35" s="1">
        <v>1824.296</v>
      </c>
      <c r="N35" s="1">
        <v>8195.7109999999993</v>
      </c>
      <c r="O35" s="2">
        <v>0.18206534187051968</v>
      </c>
    </row>
    <row r="36" spans="1:15" x14ac:dyDescent="0.25">
      <c r="A36" s="61"/>
      <c r="B36" s="61"/>
      <c r="C36" s="61"/>
      <c r="D36" s="61"/>
    </row>
    <row r="37" spans="1:15" x14ac:dyDescent="0.25">
      <c r="A37" s="61"/>
      <c r="B37" s="61"/>
      <c r="C37" s="61"/>
      <c r="D37" s="61"/>
    </row>
    <row r="38" spans="1:15" x14ac:dyDescent="0.25">
      <c r="A38" s="61"/>
      <c r="B38" s="61"/>
      <c r="C38" s="61"/>
      <c r="D38" s="61"/>
    </row>
    <row r="39" spans="1:15" x14ac:dyDescent="0.25">
      <c r="A39" s="61"/>
      <c r="B39" s="61"/>
      <c r="C39" s="61"/>
      <c r="D39" s="61"/>
      <c r="G39" s="8"/>
      <c r="H39" s="8"/>
      <c r="I39" s="8"/>
    </row>
    <row r="40" spans="1:15" x14ac:dyDescent="0.25">
      <c r="G40" s="8"/>
      <c r="H40" s="8"/>
      <c r="I40" s="8"/>
    </row>
    <row r="41" spans="1:15" x14ac:dyDescent="0.25">
      <c r="E41" s="8"/>
      <c r="F41" s="8"/>
      <c r="G41" s="8"/>
      <c r="H41" s="8"/>
      <c r="I41" s="8"/>
      <c r="L41" s="6"/>
      <c r="M41" s="7" t="s">
        <v>3</v>
      </c>
    </row>
    <row r="42" spans="1:15" x14ac:dyDescent="0.25">
      <c r="E42" s="8"/>
      <c r="F42" s="9"/>
      <c r="G42" s="9"/>
      <c r="H42" s="8"/>
      <c r="I42" s="8"/>
    </row>
    <row r="48" spans="1:15" x14ac:dyDescent="0.25">
      <c r="B48" s="4"/>
      <c r="C48" s="9"/>
      <c r="D48" s="9"/>
      <c r="E48" s="10"/>
    </row>
    <row r="49" spans="1:12" x14ac:dyDescent="0.25">
      <c r="A49" s="4"/>
      <c r="B49" s="9"/>
      <c r="C49" s="9"/>
      <c r="D49" s="9"/>
      <c r="E49" s="4"/>
      <c r="F49" s="4"/>
      <c r="G49" s="4"/>
      <c r="H49" s="4"/>
      <c r="I49" s="4"/>
      <c r="J49" s="9"/>
      <c r="L49" s="10"/>
    </row>
    <row r="50" spans="1:12" x14ac:dyDescent="0.25">
      <c r="A50" s="9"/>
      <c r="B50" s="4"/>
      <c r="C50" s="4"/>
      <c r="D50" s="4"/>
      <c r="E50" s="4"/>
      <c r="F50" s="4"/>
      <c r="G50" s="9"/>
      <c r="H50" s="9"/>
      <c r="I50" s="9"/>
      <c r="J50" s="9"/>
    </row>
    <row r="51" spans="1:12" x14ac:dyDescent="0.25">
      <c r="A51" s="9"/>
      <c r="B51" s="9"/>
      <c r="C51" s="9"/>
      <c r="D51" s="9"/>
      <c r="E51" s="9"/>
      <c r="F51" s="12"/>
      <c r="G51" s="9"/>
      <c r="H51" s="9"/>
      <c r="I51" s="9"/>
      <c r="J51" s="9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8"/>
  <sheetViews>
    <sheetView topLeftCell="B1" zoomScaleNormal="100" workbookViewId="0">
      <selection activeCell="E32" sqref="E32"/>
    </sheetView>
  </sheetViews>
  <sheetFormatPr baseColWidth="10" defaultRowHeight="15" x14ac:dyDescent="0.25"/>
  <cols>
    <col min="3" max="3" width="22.85546875" customWidth="1"/>
    <col min="4" max="4" width="22" customWidth="1"/>
    <col min="5" max="5" width="30.85546875" customWidth="1"/>
  </cols>
  <sheetData>
    <row r="3" spans="2:8" x14ac:dyDescent="0.25">
      <c r="C3" s="86" t="s">
        <v>22</v>
      </c>
      <c r="D3" s="86"/>
      <c r="E3" s="86"/>
    </row>
    <row r="5" spans="2:8" x14ac:dyDescent="0.25">
      <c r="B5" s="14"/>
      <c r="C5" s="14"/>
      <c r="D5" s="14"/>
      <c r="E5" s="14"/>
      <c r="F5" s="14"/>
      <c r="G5" s="14"/>
      <c r="H5" s="14"/>
    </row>
    <row r="6" spans="2:8" x14ac:dyDescent="0.25">
      <c r="B6" s="14"/>
      <c r="C6" s="78"/>
      <c r="D6" s="78" t="s">
        <v>18</v>
      </c>
      <c r="E6" s="78" t="s">
        <v>24</v>
      </c>
      <c r="F6" s="78" t="s">
        <v>26</v>
      </c>
      <c r="G6" s="78" t="s">
        <v>25</v>
      </c>
      <c r="H6" s="14"/>
    </row>
    <row r="7" spans="2:8" x14ac:dyDescent="0.25">
      <c r="B7" s="14"/>
      <c r="C7" s="78" t="s">
        <v>0</v>
      </c>
      <c r="D7" s="78">
        <v>1174</v>
      </c>
      <c r="E7" s="78">
        <v>8</v>
      </c>
      <c r="F7" s="88">
        <f>D7/E7</f>
        <v>146.75</v>
      </c>
      <c r="G7" s="88"/>
      <c r="H7" s="14"/>
    </row>
    <row r="8" spans="2:8" x14ac:dyDescent="0.25">
      <c r="B8" s="14"/>
      <c r="C8" s="78" t="s">
        <v>0</v>
      </c>
      <c r="D8" s="78">
        <v>847</v>
      </c>
      <c r="E8" s="78">
        <v>6</v>
      </c>
      <c r="F8" s="88">
        <f t="shared" ref="F8:F9" si="0">D8/E8</f>
        <v>141.16666666666666</v>
      </c>
      <c r="G8" s="88"/>
      <c r="H8" s="14"/>
    </row>
    <row r="9" spans="2:8" x14ac:dyDescent="0.25">
      <c r="B9" s="14"/>
      <c r="C9" s="78" t="s">
        <v>0</v>
      </c>
      <c r="D9" s="78">
        <v>1066</v>
      </c>
      <c r="E9" s="78">
        <v>8</v>
      </c>
      <c r="F9" s="88">
        <f t="shared" si="0"/>
        <v>133.25</v>
      </c>
      <c r="G9" s="88"/>
      <c r="H9" s="14"/>
    </row>
    <row r="10" spans="2:8" x14ac:dyDescent="0.25">
      <c r="B10" s="14"/>
      <c r="C10" s="78"/>
      <c r="D10" s="78"/>
      <c r="E10" s="79" t="s">
        <v>19</v>
      </c>
      <c r="F10" s="89">
        <f>AVERAGE(F7:F9)</f>
        <v>140.38888888888889</v>
      </c>
      <c r="G10" s="90">
        <f>STDEV(F7:F9)</f>
        <v>6.7835244308326699</v>
      </c>
      <c r="H10" s="14"/>
    </row>
    <row r="11" spans="2:8" x14ac:dyDescent="0.25">
      <c r="B11" s="14"/>
      <c r="C11" s="11"/>
      <c r="D11" s="11"/>
      <c r="E11" s="14"/>
      <c r="F11" s="91"/>
      <c r="G11" s="91"/>
      <c r="H11" s="14"/>
    </row>
    <row r="12" spans="2:8" x14ac:dyDescent="0.25">
      <c r="B12" s="14"/>
      <c r="C12" s="11"/>
      <c r="D12" s="11"/>
      <c r="E12" s="11"/>
      <c r="F12" s="92"/>
      <c r="G12" s="92"/>
      <c r="H12" s="14"/>
    </row>
    <row r="13" spans="2:8" x14ac:dyDescent="0.25">
      <c r="B13" s="14"/>
      <c r="C13" s="28" t="s">
        <v>20</v>
      </c>
      <c r="D13" s="28">
        <v>450</v>
      </c>
      <c r="E13" s="28">
        <v>4</v>
      </c>
      <c r="F13" s="93">
        <f t="shared" ref="F13:F16" si="1">D13/E13</f>
        <v>112.5</v>
      </c>
      <c r="G13" s="93"/>
      <c r="H13" s="14"/>
    </row>
    <row r="14" spans="2:8" x14ac:dyDescent="0.25">
      <c r="B14" s="14"/>
      <c r="C14" s="28" t="s">
        <v>20</v>
      </c>
      <c r="D14" s="28">
        <v>653</v>
      </c>
      <c r="E14" s="28">
        <v>5</v>
      </c>
      <c r="F14" s="93">
        <f t="shared" si="1"/>
        <v>130.6</v>
      </c>
      <c r="G14" s="93"/>
      <c r="H14" s="14"/>
    </row>
    <row r="15" spans="2:8" x14ac:dyDescent="0.25">
      <c r="B15" s="14"/>
      <c r="C15" s="28" t="s">
        <v>20</v>
      </c>
      <c r="D15" s="28">
        <v>536</v>
      </c>
      <c r="E15" s="28">
        <v>6</v>
      </c>
      <c r="F15" s="93">
        <f t="shared" si="1"/>
        <v>89.333333333333329</v>
      </c>
      <c r="G15" s="93"/>
      <c r="H15" s="14"/>
    </row>
    <row r="16" spans="2:8" x14ac:dyDescent="0.25">
      <c r="B16" s="14"/>
      <c r="C16" s="28" t="s">
        <v>20</v>
      </c>
      <c r="D16" s="28">
        <v>1066</v>
      </c>
      <c r="E16" s="28">
        <v>8</v>
      </c>
      <c r="F16" s="93">
        <f t="shared" si="1"/>
        <v>133.25</v>
      </c>
      <c r="G16" s="93"/>
      <c r="H16" s="14"/>
    </row>
    <row r="17" spans="2:8" x14ac:dyDescent="0.25">
      <c r="B17" s="14"/>
      <c r="C17" s="28"/>
      <c r="D17" s="28"/>
      <c r="E17" s="17" t="s">
        <v>19</v>
      </c>
      <c r="F17" s="94">
        <f>AVERAGE(F13:F16)</f>
        <v>116.42083333333333</v>
      </c>
      <c r="G17" s="90">
        <f>STDEV(F13:F16)</f>
        <v>20.276219308451989</v>
      </c>
      <c r="H17" s="14"/>
    </row>
    <row r="18" spans="2:8" x14ac:dyDescent="0.25">
      <c r="B18" s="14"/>
      <c r="C18" s="16"/>
      <c r="D18" s="16"/>
      <c r="E18" s="16"/>
      <c r="F18" s="95"/>
      <c r="G18" s="95"/>
      <c r="H18" s="14"/>
    </row>
    <row r="19" spans="2:8" x14ac:dyDescent="0.25">
      <c r="B19" s="14"/>
      <c r="C19" s="16"/>
      <c r="D19" s="16"/>
      <c r="E19" s="16"/>
      <c r="F19" s="95"/>
      <c r="G19" s="95"/>
      <c r="H19" s="14"/>
    </row>
    <row r="20" spans="2:8" x14ac:dyDescent="0.25">
      <c r="B20" s="14"/>
      <c r="C20" s="16"/>
      <c r="D20" s="16"/>
      <c r="E20" s="16"/>
      <c r="F20" s="95"/>
      <c r="G20" s="95"/>
      <c r="H20" s="14"/>
    </row>
    <row r="21" spans="2:8" x14ac:dyDescent="0.25">
      <c r="B21" s="14"/>
      <c r="C21" s="60" t="s">
        <v>21</v>
      </c>
      <c r="D21" s="60">
        <v>863</v>
      </c>
      <c r="E21" s="60">
        <v>6</v>
      </c>
      <c r="F21" s="96">
        <f>D21/E21</f>
        <v>143.83333333333334</v>
      </c>
      <c r="G21" s="96"/>
      <c r="H21" s="14"/>
    </row>
    <row r="22" spans="2:8" x14ac:dyDescent="0.25">
      <c r="B22" s="14"/>
      <c r="C22" s="60" t="s">
        <v>21</v>
      </c>
      <c r="D22" s="60">
        <v>1430</v>
      </c>
      <c r="E22" s="60">
        <v>8</v>
      </c>
      <c r="F22" s="96">
        <f t="shared" ref="F22:F23" si="2">D22/E22</f>
        <v>178.75</v>
      </c>
      <c r="G22" s="96"/>
      <c r="H22" s="14"/>
    </row>
    <row r="23" spans="2:8" x14ac:dyDescent="0.25">
      <c r="B23" s="14"/>
      <c r="C23" s="60" t="s">
        <v>21</v>
      </c>
      <c r="D23" s="60">
        <v>1288</v>
      </c>
      <c r="E23" s="60">
        <v>8</v>
      </c>
      <c r="F23" s="96">
        <f t="shared" si="2"/>
        <v>161</v>
      </c>
      <c r="G23" s="96"/>
      <c r="H23" s="14"/>
    </row>
    <row r="24" spans="2:8" x14ac:dyDescent="0.25">
      <c r="B24" s="14"/>
      <c r="C24" s="60"/>
      <c r="D24" s="60"/>
      <c r="E24" s="17" t="s">
        <v>19</v>
      </c>
      <c r="F24" s="94">
        <f>AVERAGE(F21:F23)</f>
        <v>161.19444444444446</v>
      </c>
      <c r="G24" s="90">
        <f>STDEV(F21:F23)</f>
        <v>17.4591454332467</v>
      </c>
      <c r="H24" s="14"/>
    </row>
    <row r="25" spans="2:8" x14ac:dyDescent="0.25">
      <c r="B25" s="14"/>
      <c r="C25" s="14"/>
      <c r="D25" s="14"/>
      <c r="E25" s="14"/>
      <c r="F25" s="14"/>
      <c r="G25" s="14"/>
      <c r="H25" s="14"/>
    </row>
    <row r="26" spans="2:8" x14ac:dyDescent="0.25">
      <c r="B26" s="14"/>
      <c r="C26" s="14"/>
      <c r="D26" s="14"/>
      <c r="E26" s="14"/>
      <c r="F26" s="14"/>
      <c r="G26" s="14"/>
      <c r="H26" s="14"/>
    </row>
    <row r="27" spans="2:8" x14ac:dyDescent="0.25">
      <c r="B27" s="14"/>
      <c r="C27" s="14"/>
      <c r="D27" s="14"/>
      <c r="E27" s="14"/>
      <c r="F27" s="14"/>
      <c r="G27" s="14"/>
      <c r="H27" s="14"/>
    </row>
    <row r="28" spans="2:8" x14ac:dyDescent="0.25">
      <c r="B28" s="14"/>
      <c r="C28" s="14"/>
      <c r="D28" s="14"/>
      <c r="E28" s="14"/>
      <c r="F28" s="14"/>
      <c r="G28" s="14"/>
      <c r="H28" s="14"/>
    </row>
  </sheetData>
  <mergeCells count="1">
    <mergeCell ref="C3:E3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topLeftCell="A4" zoomScale="60" zoomScaleNormal="60" workbookViewId="0">
      <selection activeCell="H31" sqref="H31"/>
    </sheetView>
  </sheetViews>
  <sheetFormatPr baseColWidth="10" defaultRowHeight="15" x14ac:dyDescent="0.25"/>
  <cols>
    <col min="3" max="3" width="22" customWidth="1"/>
    <col min="4" max="4" width="17.7109375" customWidth="1"/>
    <col min="5" max="5" width="20" customWidth="1"/>
    <col min="9" max="9" width="34.5703125" customWidth="1"/>
    <col min="10" max="10" width="23" customWidth="1"/>
    <col min="11" max="11" width="26.7109375" customWidth="1"/>
  </cols>
  <sheetData>
    <row r="1" spans="1:18" ht="21" x14ac:dyDescent="0.35">
      <c r="A1" s="87" t="s">
        <v>41</v>
      </c>
      <c r="B1" s="87"/>
      <c r="C1" s="87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9"/>
    </row>
    <row r="2" spans="1:18" ht="21" x14ac:dyDescent="0.3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18" ht="21" x14ac:dyDescent="0.3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ht="21" x14ac:dyDescent="0.3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18" ht="21" x14ac:dyDescent="0.3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</row>
    <row r="6" spans="1:18" ht="21" x14ac:dyDescent="0.35">
      <c r="A6" s="69"/>
      <c r="B6" s="83"/>
      <c r="C6" s="83" t="s">
        <v>27</v>
      </c>
      <c r="D6" s="68"/>
      <c r="E6" s="68"/>
      <c r="F6" s="68"/>
      <c r="G6" s="68"/>
      <c r="H6" s="68"/>
      <c r="I6" s="83" t="s">
        <v>28</v>
      </c>
      <c r="J6" s="68"/>
      <c r="K6" s="68"/>
      <c r="L6" s="68"/>
      <c r="M6" s="68"/>
      <c r="N6" s="68"/>
      <c r="O6" s="68"/>
      <c r="P6" s="68"/>
      <c r="Q6" s="68"/>
      <c r="R6" s="68"/>
    </row>
    <row r="7" spans="1:18" ht="21" x14ac:dyDescent="0.35">
      <c r="A7" s="69"/>
      <c r="B7" s="68"/>
      <c r="C7" s="68" t="s">
        <v>42</v>
      </c>
      <c r="D7" s="68" t="s">
        <v>43</v>
      </c>
      <c r="E7" s="68" t="s">
        <v>44</v>
      </c>
      <c r="F7" s="68"/>
      <c r="G7" s="68"/>
      <c r="H7" s="68"/>
      <c r="I7" s="68" t="s">
        <v>42</v>
      </c>
      <c r="J7" s="68" t="s">
        <v>43</v>
      </c>
      <c r="K7" s="68" t="s">
        <v>44</v>
      </c>
      <c r="L7" s="68"/>
      <c r="M7" s="68"/>
      <c r="N7" s="68"/>
      <c r="O7" s="68"/>
      <c r="P7" s="68"/>
      <c r="Q7" s="68"/>
      <c r="R7" s="68"/>
    </row>
    <row r="8" spans="1:18" ht="21" x14ac:dyDescent="0.35">
      <c r="A8" s="69"/>
      <c r="B8" s="68"/>
      <c r="C8" s="74">
        <v>12</v>
      </c>
      <c r="D8" s="74">
        <v>637</v>
      </c>
      <c r="E8" s="74">
        <f>D8/C8</f>
        <v>53.083333333333336</v>
      </c>
      <c r="F8" s="68"/>
      <c r="G8" s="68"/>
      <c r="H8" s="68"/>
      <c r="I8" s="74">
        <v>13</v>
      </c>
      <c r="J8" s="74">
        <v>440</v>
      </c>
      <c r="K8" s="74">
        <f>J8/I8</f>
        <v>33.846153846153847</v>
      </c>
      <c r="L8" s="68"/>
      <c r="M8" s="68"/>
      <c r="N8" s="68"/>
      <c r="O8" s="68"/>
      <c r="P8" s="68"/>
      <c r="Q8" s="68"/>
      <c r="R8" s="68"/>
    </row>
    <row r="9" spans="1:18" ht="21" x14ac:dyDescent="0.35">
      <c r="A9" s="69"/>
      <c r="B9" s="68"/>
      <c r="C9" s="74">
        <v>15</v>
      </c>
      <c r="D9" s="74">
        <v>515</v>
      </c>
      <c r="E9" s="74">
        <f>D9/C9</f>
        <v>34.333333333333336</v>
      </c>
      <c r="F9" s="77" t="s">
        <v>25</v>
      </c>
      <c r="G9" s="72">
        <f>STDEV(E8:E10)</f>
        <v>12.627691417475289</v>
      </c>
      <c r="H9" s="68"/>
      <c r="I9" s="74">
        <v>9</v>
      </c>
      <c r="J9" s="74">
        <v>375</v>
      </c>
      <c r="K9" s="74">
        <f>J9/I9</f>
        <v>41.666666666666664</v>
      </c>
      <c r="L9" s="68"/>
      <c r="M9" s="68"/>
      <c r="N9" s="68"/>
      <c r="O9" s="68"/>
      <c r="P9" s="68"/>
      <c r="Q9" s="68"/>
      <c r="R9" s="68"/>
    </row>
    <row r="10" spans="1:18" ht="21" x14ac:dyDescent="0.35">
      <c r="A10" s="69"/>
      <c r="B10" s="68"/>
      <c r="C10" s="74">
        <v>18</v>
      </c>
      <c r="D10" s="74">
        <v>523</v>
      </c>
      <c r="E10" s="74">
        <f>D10/C10</f>
        <v>29.055555555555557</v>
      </c>
      <c r="F10" s="63" t="s">
        <v>45</v>
      </c>
      <c r="G10" s="63">
        <f>AVERAGE(E8:E10)</f>
        <v>38.824074074074076</v>
      </c>
      <c r="H10" s="68"/>
      <c r="I10" s="74">
        <v>8</v>
      </c>
      <c r="J10" s="74">
        <v>384</v>
      </c>
      <c r="K10" s="74">
        <f>J10/I10</f>
        <v>48</v>
      </c>
      <c r="L10" s="77" t="s">
        <v>25</v>
      </c>
      <c r="M10" s="72">
        <f>STDEV(K8:K11)</f>
        <v>6.2916881865431176</v>
      </c>
      <c r="N10" s="68"/>
      <c r="O10" s="68"/>
      <c r="P10" s="68"/>
      <c r="Q10" s="68"/>
      <c r="R10" s="68"/>
    </row>
    <row r="11" spans="1:18" ht="21" x14ac:dyDescent="0.35">
      <c r="A11" s="69"/>
      <c r="B11" s="68" t="s">
        <v>49</v>
      </c>
      <c r="C11" s="81">
        <f>SUM(C8:C10)</f>
        <v>45</v>
      </c>
      <c r="D11" s="81">
        <f>SUM(D8:D10)</f>
        <v>1675</v>
      </c>
      <c r="E11" s="81">
        <v>37.200000000000003</v>
      </c>
      <c r="F11" s="80"/>
      <c r="G11" s="80"/>
      <c r="H11" s="80"/>
      <c r="I11" s="81">
        <v>10</v>
      </c>
      <c r="J11" s="81">
        <v>461</v>
      </c>
      <c r="K11" s="81">
        <f>J11/I11</f>
        <v>46.1</v>
      </c>
      <c r="L11" s="63" t="s">
        <v>47</v>
      </c>
      <c r="M11" s="71">
        <f>AVERAGE(K8:K11)</f>
        <v>42.40320512820513</v>
      </c>
      <c r="N11" s="68"/>
      <c r="O11" s="68"/>
      <c r="P11" s="68"/>
      <c r="Q11" s="68"/>
      <c r="R11" s="68"/>
    </row>
    <row r="12" spans="1:18" ht="21" x14ac:dyDescent="0.35">
      <c r="A12" s="69"/>
      <c r="B12" s="68"/>
      <c r="C12" s="80"/>
      <c r="D12" s="80"/>
      <c r="E12" s="80"/>
      <c r="F12" s="80"/>
      <c r="G12" s="68"/>
      <c r="H12" s="80" t="s">
        <v>49</v>
      </c>
      <c r="I12" s="81">
        <f>SUM(I8:I11)</f>
        <v>40</v>
      </c>
      <c r="J12" s="81">
        <f>SUM(J8:J11)</f>
        <v>1660</v>
      </c>
      <c r="K12" s="81">
        <v>41.5</v>
      </c>
      <c r="L12" s="68"/>
      <c r="M12" s="68"/>
      <c r="N12" s="68"/>
      <c r="O12" s="68"/>
      <c r="P12" s="68"/>
      <c r="Q12" s="68"/>
      <c r="R12" s="68"/>
    </row>
    <row r="13" spans="1:18" ht="21" x14ac:dyDescent="0.35">
      <c r="A13" s="69"/>
      <c r="B13" s="68"/>
      <c r="C13" s="80"/>
      <c r="D13" s="80"/>
      <c r="E13" s="80"/>
      <c r="F13" s="80"/>
      <c r="G13" s="80"/>
      <c r="H13" s="80"/>
      <c r="I13" s="80"/>
      <c r="J13" s="80"/>
      <c r="K13" s="80"/>
      <c r="L13" s="68"/>
      <c r="M13" s="68"/>
      <c r="N13" s="68"/>
      <c r="O13" s="68"/>
      <c r="P13" s="68"/>
      <c r="Q13" s="68"/>
      <c r="R13" s="68"/>
    </row>
    <row r="14" spans="1:18" ht="21" x14ac:dyDescent="0.35">
      <c r="A14" s="84"/>
      <c r="B14" s="70"/>
      <c r="C14" s="70" t="s">
        <v>31</v>
      </c>
      <c r="D14" s="80"/>
      <c r="E14" s="80"/>
      <c r="F14" s="80"/>
      <c r="G14" s="80"/>
      <c r="H14" s="70"/>
      <c r="I14" s="70" t="s">
        <v>32</v>
      </c>
      <c r="J14" s="80"/>
      <c r="K14" s="80"/>
      <c r="L14" s="68"/>
      <c r="M14" s="68"/>
      <c r="N14" s="68"/>
      <c r="O14" s="68"/>
      <c r="P14" s="68"/>
      <c r="Q14" s="68"/>
      <c r="R14" s="68"/>
    </row>
    <row r="15" spans="1:18" ht="21" x14ac:dyDescent="0.35">
      <c r="A15" s="69"/>
      <c r="B15" s="68"/>
      <c r="C15" s="80" t="s">
        <v>48</v>
      </c>
      <c r="D15" s="80" t="s">
        <v>43</v>
      </c>
      <c r="E15" s="80" t="s">
        <v>44</v>
      </c>
      <c r="F15" s="80"/>
      <c r="G15" s="80"/>
      <c r="H15" s="80"/>
      <c r="I15" s="80" t="s">
        <v>42</v>
      </c>
      <c r="J15" s="80" t="s">
        <v>43</v>
      </c>
      <c r="K15" s="80" t="s">
        <v>44</v>
      </c>
      <c r="L15" s="68"/>
      <c r="M15" s="68"/>
      <c r="N15" s="68"/>
      <c r="O15" s="68"/>
      <c r="P15" s="68"/>
      <c r="Q15" s="68"/>
      <c r="R15" s="68"/>
    </row>
    <row r="16" spans="1:18" ht="21" x14ac:dyDescent="0.35">
      <c r="A16" s="69"/>
      <c r="B16" s="68"/>
      <c r="C16" s="81">
        <v>16</v>
      </c>
      <c r="D16" s="81">
        <v>500</v>
      </c>
      <c r="E16" s="81">
        <f>D16/C16</f>
        <v>31.25</v>
      </c>
      <c r="F16" s="80"/>
      <c r="G16" s="80"/>
      <c r="H16" s="80"/>
      <c r="I16" s="81">
        <v>8</v>
      </c>
      <c r="J16" s="81">
        <v>360</v>
      </c>
      <c r="K16" s="81">
        <f>J16/I16</f>
        <v>45</v>
      </c>
      <c r="L16" s="68"/>
      <c r="M16" s="68"/>
      <c r="N16" s="68"/>
      <c r="O16" s="68"/>
      <c r="P16" s="68"/>
      <c r="Q16" s="68"/>
      <c r="R16" s="68"/>
    </row>
    <row r="17" spans="1:18" ht="21" x14ac:dyDescent="0.35">
      <c r="A17" s="69"/>
      <c r="B17" s="68"/>
      <c r="C17" s="81">
        <v>11</v>
      </c>
      <c r="D17" s="81">
        <v>354</v>
      </c>
      <c r="E17" s="81">
        <f>D17/C17</f>
        <v>32.18181818181818</v>
      </c>
      <c r="F17" s="80"/>
      <c r="G17" s="80"/>
      <c r="H17" s="80"/>
      <c r="I17" s="81">
        <v>11</v>
      </c>
      <c r="J17" s="81">
        <v>356</v>
      </c>
      <c r="K17" s="81">
        <f>J17/I17</f>
        <v>32.363636363636367</v>
      </c>
      <c r="L17" s="68"/>
      <c r="M17" s="68"/>
      <c r="N17" s="68"/>
      <c r="O17" s="68"/>
      <c r="P17" s="68"/>
      <c r="Q17" s="68"/>
      <c r="R17" s="68"/>
    </row>
    <row r="18" spans="1:18" ht="21" x14ac:dyDescent="0.35">
      <c r="A18" s="69"/>
      <c r="B18" s="68"/>
      <c r="C18" s="81">
        <v>9</v>
      </c>
      <c r="D18" s="81">
        <v>396</v>
      </c>
      <c r="E18" s="81">
        <f>D18/C18</f>
        <v>44</v>
      </c>
      <c r="F18" s="72" t="s">
        <v>25</v>
      </c>
      <c r="G18" s="72">
        <f>STDEV(E16:E19)</f>
        <v>7.6916657408196709</v>
      </c>
      <c r="H18" s="80"/>
      <c r="I18" s="81">
        <v>11</v>
      </c>
      <c r="J18" s="81">
        <v>284</v>
      </c>
      <c r="K18" s="81">
        <f>J18/I18</f>
        <v>25.818181818181817</v>
      </c>
      <c r="L18" s="68"/>
      <c r="M18" s="68"/>
      <c r="N18" s="68"/>
      <c r="O18" s="68"/>
      <c r="P18" s="68"/>
      <c r="Q18" s="68"/>
      <c r="R18" s="68"/>
    </row>
    <row r="19" spans="1:18" ht="21" x14ac:dyDescent="0.35">
      <c r="A19" s="69"/>
      <c r="B19" s="68"/>
      <c r="C19" s="81">
        <v>21</v>
      </c>
      <c r="D19" s="81">
        <v>540</v>
      </c>
      <c r="E19" s="81">
        <f>D19/C19</f>
        <v>25.714285714285715</v>
      </c>
      <c r="F19" s="63" t="s">
        <v>45</v>
      </c>
      <c r="G19" s="63">
        <f>AVERAGE(E16:E19)</f>
        <v>33.286525974025977</v>
      </c>
      <c r="H19" s="80"/>
      <c r="I19" s="81">
        <v>5</v>
      </c>
      <c r="J19" s="81">
        <v>166</v>
      </c>
      <c r="K19" s="81">
        <f>J19/I19</f>
        <v>33.200000000000003</v>
      </c>
      <c r="L19" s="77" t="s">
        <v>25</v>
      </c>
      <c r="M19" s="72">
        <f>STDEV(K16:K20)</f>
        <v>7.0962355027420747</v>
      </c>
      <c r="N19" s="68"/>
      <c r="O19" s="68"/>
      <c r="P19" s="68"/>
      <c r="Q19" s="68"/>
      <c r="R19" s="68"/>
    </row>
    <row r="20" spans="1:18" ht="21" x14ac:dyDescent="0.35">
      <c r="A20" s="69"/>
      <c r="B20" s="68" t="s">
        <v>49</v>
      </c>
      <c r="C20" s="81">
        <f>SUM(C16:C19)</f>
        <v>57</v>
      </c>
      <c r="D20" s="81">
        <f>SUM(D16:D19)</f>
        <v>1790</v>
      </c>
      <c r="E20" s="81">
        <v>31.4</v>
      </c>
      <c r="F20" s="80"/>
      <c r="G20" s="80"/>
      <c r="H20" s="80"/>
      <c r="I20" s="81">
        <v>18</v>
      </c>
      <c r="J20" s="81">
        <v>678</v>
      </c>
      <c r="K20" s="81">
        <f>J20/I20</f>
        <v>37.666666666666664</v>
      </c>
      <c r="L20" s="63" t="s">
        <v>47</v>
      </c>
      <c r="M20" s="71">
        <f>AVERAGE(K16:K20)</f>
        <v>34.809696969696965</v>
      </c>
      <c r="N20" s="68"/>
      <c r="O20" s="68"/>
      <c r="P20" s="68"/>
      <c r="Q20" s="68"/>
      <c r="R20" s="68"/>
    </row>
    <row r="21" spans="1:18" ht="21" x14ac:dyDescent="0.35">
      <c r="A21" s="69"/>
      <c r="B21" s="68"/>
      <c r="C21" s="80"/>
      <c r="D21" s="80"/>
      <c r="E21" s="80"/>
      <c r="F21" s="80"/>
      <c r="G21" s="80"/>
      <c r="H21" s="80" t="s">
        <v>49</v>
      </c>
      <c r="I21" s="81">
        <f>SUM(I15:I20)</f>
        <v>53</v>
      </c>
      <c r="J21" s="81">
        <f>SUM(J15:J20)</f>
        <v>1844</v>
      </c>
      <c r="K21" s="81">
        <v>34.799999999999997</v>
      </c>
      <c r="L21" s="68"/>
      <c r="M21" s="68"/>
      <c r="N21" s="68"/>
      <c r="O21" s="68"/>
      <c r="P21" s="68"/>
      <c r="Q21" s="68"/>
      <c r="R21" s="68"/>
    </row>
    <row r="22" spans="1:18" ht="21" x14ac:dyDescent="0.35">
      <c r="A22" s="85"/>
      <c r="B22" s="73"/>
      <c r="C22" s="73" t="s">
        <v>33</v>
      </c>
      <c r="D22" s="80"/>
      <c r="E22" s="80"/>
      <c r="F22" s="80"/>
      <c r="G22" s="80"/>
      <c r="H22" s="80"/>
      <c r="I22" s="80"/>
      <c r="J22" s="80"/>
      <c r="K22" s="80"/>
      <c r="L22" s="68"/>
      <c r="M22" s="68"/>
      <c r="N22" s="68"/>
      <c r="O22" s="68"/>
      <c r="P22" s="68"/>
      <c r="Q22" s="68"/>
      <c r="R22" s="68"/>
    </row>
    <row r="23" spans="1:18" ht="21" x14ac:dyDescent="0.35">
      <c r="A23" s="69"/>
      <c r="B23" s="68"/>
      <c r="C23" s="80" t="s">
        <v>48</v>
      </c>
      <c r="D23" s="80" t="s">
        <v>43</v>
      </c>
      <c r="E23" s="80" t="s">
        <v>44</v>
      </c>
      <c r="F23" s="80"/>
      <c r="G23" s="80"/>
      <c r="H23" s="80"/>
      <c r="I23" s="80"/>
      <c r="J23" s="80"/>
      <c r="K23" s="80" t="s">
        <v>34</v>
      </c>
      <c r="L23" s="68"/>
      <c r="M23" s="68"/>
      <c r="N23" s="68"/>
      <c r="O23" s="68"/>
      <c r="P23" s="68"/>
      <c r="Q23" s="68"/>
      <c r="R23" s="68"/>
    </row>
    <row r="24" spans="1:18" ht="21" x14ac:dyDescent="0.35">
      <c r="A24" s="69"/>
      <c r="B24" s="68"/>
      <c r="C24" s="81">
        <v>4</v>
      </c>
      <c r="D24" s="81">
        <v>234</v>
      </c>
      <c r="E24" s="81">
        <f>D24/C24</f>
        <v>58.5</v>
      </c>
      <c r="F24" s="80"/>
      <c r="G24" s="80"/>
      <c r="H24" s="73"/>
      <c r="I24" s="73" t="s">
        <v>35</v>
      </c>
      <c r="J24" s="80"/>
      <c r="K24" s="80"/>
      <c r="L24" s="68"/>
      <c r="M24" s="68"/>
      <c r="N24" s="68"/>
      <c r="O24" s="68"/>
      <c r="P24" s="68"/>
      <c r="Q24" s="68"/>
      <c r="R24" s="68"/>
    </row>
    <row r="25" spans="1:18" ht="21" x14ac:dyDescent="0.35">
      <c r="A25" s="69"/>
      <c r="B25" s="68"/>
      <c r="C25" s="81">
        <v>13</v>
      </c>
      <c r="D25" s="81">
        <v>646</v>
      </c>
      <c r="E25" s="81">
        <f>D25/C25</f>
        <v>49.692307692307693</v>
      </c>
      <c r="F25" s="80"/>
      <c r="G25" s="80"/>
      <c r="H25" s="80"/>
      <c r="I25" s="80" t="s">
        <v>42</v>
      </c>
      <c r="J25" s="80" t="s">
        <v>43</v>
      </c>
      <c r="K25" s="80" t="s">
        <v>44</v>
      </c>
      <c r="L25" s="68"/>
      <c r="M25" s="68"/>
      <c r="N25" s="68"/>
      <c r="O25" s="68"/>
      <c r="P25" s="68"/>
      <c r="Q25" s="68"/>
      <c r="R25" s="68"/>
    </row>
    <row r="26" spans="1:18" ht="21" x14ac:dyDescent="0.35">
      <c r="A26" s="69"/>
      <c r="B26" s="68"/>
      <c r="C26" s="81">
        <v>13</v>
      </c>
      <c r="D26" s="81">
        <v>534</v>
      </c>
      <c r="E26" s="81">
        <f>D26/C26</f>
        <v>41.07692307692308</v>
      </c>
      <c r="F26" s="80"/>
      <c r="G26" s="80"/>
      <c r="H26" s="80"/>
      <c r="I26" s="81">
        <v>3</v>
      </c>
      <c r="J26" s="81">
        <v>403</v>
      </c>
      <c r="K26" s="81">
        <f>J26/I26</f>
        <v>134.33333333333334</v>
      </c>
      <c r="L26" s="68"/>
      <c r="M26" s="68"/>
      <c r="N26" s="68"/>
      <c r="O26" s="68"/>
      <c r="P26" s="68"/>
      <c r="Q26" s="68"/>
      <c r="R26" s="68"/>
    </row>
    <row r="27" spans="1:18" ht="21" x14ac:dyDescent="0.35">
      <c r="A27" s="69"/>
      <c r="B27" s="68"/>
      <c r="C27" s="81">
        <v>6</v>
      </c>
      <c r="D27" s="81">
        <v>262</v>
      </c>
      <c r="E27" s="81">
        <f>D27/C27</f>
        <v>43.666666666666664</v>
      </c>
      <c r="F27" s="72" t="s">
        <v>25</v>
      </c>
      <c r="G27" s="72">
        <f>STDEV(E24:E28)</f>
        <v>9.8083148788492114</v>
      </c>
      <c r="H27" s="80"/>
      <c r="I27" s="81">
        <v>7</v>
      </c>
      <c r="J27" s="81">
        <v>343</v>
      </c>
      <c r="K27" s="81">
        <f>J27/I27</f>
        <v>49</v>
      </c>
      <c r="L27" s="68"/>
      <c r="M27" s="68"/>
      <c r="N27" s="68"/>
      <c r="O27" s="68"/>
      <c r="P27" s="68"/>
      <c r="Q27" s="68"/>
      <c r="R27" s="68"/>
    </row>
    <row r="28" spans="1:18" ht="21" x14ac:dyDescent="0.35">
      <c r="A28" s="69"/>
      <c r="B28" s="68"/>
      <c r="C28" s="81">
        <v>4</v>
      </c>
      <c r="D28" s="81">
        <v>257</v>
      </c>
      <c r="E28" s="81">
        <f>D28/C28</f>
        <v>64.25</v>
      </c>
      <c r="F28" s="63" t="s">
        <v>45</v>
      </c>
      <c r="G28" s="63">
        <f>AVERAGE(E24:E28)</f>
        <v>51.437179487179492</v>
      </c>
      <c r="H28" s="80"/>
      <c r="I28" s="81">
        <v>9</v>
      </c>
      <c r="J28" s="81">
        <v>340</v>
      </c>
      <c r="K28" s="81">
        <f>J28/I28</f>
        <v>37.777777777777779</v>
      </c>
      <c r="L28" s="68"/>
      <c r="M28" s="68"/>
    </row>
    <row r="29" spans="1:18" ht="21" x14ac:dyDescent="0.35">
      <c r="A29" s="69"/>
      <c r="B29" s="68" t="s">
        <v>49</v>
      </c>
      <c r="C29" s="81">
        <f>SUM(C24:C28)</f>
        <v>40</v>
      </c>
      <c r="D29" s="81">
        <f>SUM(D24:D28)</f>
        <v>1933</v>
      </c>
      <c r="E29" s="81">
        <v>48.3</v>
      </c>
      <c r="F29" s="82"/>
      <c r="G29" s="80"/>
      <c r="H29" s="80"/>
      <c r="I29" s="81">
        <v>12</v>
      </c>
      <c r="J29" s="81">
        <v>537</v>
      </c>
      <c r="K29" s="81">
        <f>J29/I29</f>
        <v>44.75</v>
      </c>
      <c r="L29" s="77" t="s">
        <v>25</v>
      </c>
      <c r="M29" s="72">
        <f>STDEV(K27:K30)</f>
        <v>8.285459851731126</v>
      </c>
    </row>
    <row r="30" spans="1:18" ht="21" x14ac:dyDescent="0.35">
      <c r="A30" s="69"/>
      <c r="B30" s="68"/>
      <c r="C30" s="80"/>
      <c r="D30" s="80"/>
      <c r="E30" s="80"/>
      <c r="F30" s="80"/>
      <c r="G30" s="80"/>
      <c r="H30" s="80"/>
      <c r="I30" s="81">
        <v>21</v>
      </c>
      <c r="J30" s="81">
        <v>632</v>
      </c>
      <c r="K30" s="81">
        <f>J30/I30</f>
        <v>30.095238095238095</v>
      </c>
      <c r="L30" s="63" t="s">
        <v>47</v>
      </c>
      <c r="M30" s="71">
        <f>AVERAGE(K27:K30)</f>
        <v>40.405753968253968</v>
      </c>
    </row>
    <row r="31" spans="1:18" ht="21" x14ac:dyDescent="0.35">
      <c r="A31" s="69"/>
      <c r="B31" s="68"/>
      <c r="C31" s="80"/>
      <c r="D31" s="80"/>
      <c r="E31" s="80"/>
      <c r="F31" s="80"/>
      <c r="G31" s="80"/>
      <c r="H31" s="80" t="s">
        <v>49</v>
      </c>
      <c r="I31" s="81">
        <f>SUM(I26:I30)</f>
        <v>52</v>
      </c>
      <c r="J31" s="81">
        <f>SUM(J26:J30)</f>
        <v>2255</v>
      </c>
      <c r="K31" s="81">
        <v>43.4</v>
      </c>
      <c r="L31" s="68"/>
      <c r="M31" s="68"/>
    </row>
    <row r="32" spans="1:18" ht="21" x14ac:dyDescent="0.35">
      <c r="A32" s="69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8" ht="21" x14ac:dyDescent="0.35">
      <c r="A33" s="69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1:18" ht="21" x14ac:dyDescent="0.35">
      <c r="A34" s="69"/>
      <c r="B34" s="68"/>
      <c r="C34" s="68"/>
      <c r="D34" s="68"/>
      <c r="E34" s="71" t="s">
        <v>45</v>
      </c>
      <c r="F34" s="72" t="s">
        <v>25</v>
      </c>
      <c r="G34" s="71" t="s">
        <v>45</v>
      </c>
      <c r="H34" s="72" t="s">
        <v>25</v>
      </c>
      <c r="J34" s="68"/>
      <c r="K34" s="68"/>
      <c r="L34" s="68"/>
      <c r="M34" s="68"/>
    </row>
    <row r="35" spans="1:18" ht="21" x14ac:dyDescent="0.35">
      <c r="A35" s="68"/>
      <c r="B35" s="68"/>
      <c r="C35" s="68"/>
      <c r="D35" s="68"/>
      <c r="E35" s="68"/>
      <c r="F35" s="68"/>
      <c r="G35" s="68"/>
      <c r="H35" s="68"/>
      <c r="J35" s="68"/>
      <c r="K35" s="68"/>
      <c r="L35" s="68"/>
      <c r="M35" s="68"/>
      <c r="N35" s="68"/>
      <c r="O35" s="68"/>
      <c r="P35" s="68"/>
      <c r="Q35" s="68"/>
      <c r="R35" s="68"/>
    </row>
    <row r="36" spans="1:18" ht="21" x14ac:dyDescent="0.35">
      <c r="A36" s="68"/>
      <c r="B36" s="68"/>
      <c r="C36" s="68"/>
      <c r="D36" s="74"/>
      <c r="E36" s="74" t="s">
        <v>29</v>
      </c>
      <c r="F36" s="74" t="s">
        <v>29</v>
      </c>
      <c r="G36" s="74" t="s">
        <v>30</v>
      </c>
      <c r="H36" s="74" t="s">
        <v>46</v>
      </c>
      <c r="J36" s="68"/>
      <c r="K36" s="68"/>
      <c r="L36" s="68"/>
      <c r="M36" s="68"/>
      <c r="N36" s="68"/>
      <c r="O36" s="68"/>
      <c r="P36" s="68"/>
      <c r="Q36" s="68"/>
      <c r="R36" s="68"/>
    </row>
    <row r="37" spans="1:18" ht="21" x14ac:dyDescent="0.35">
      <c r="A37" s="67"/>
      <c r="B37" s="67"/>
      <c r="C37" s="67"/>
      <c r="D37" s="74" t="s">
        <v>36</v>
      </c>
      <c r="E37" s="75">
        <v>38.82</v>
      </c>
      <c r="F37" s="76">
        <v>12.63</v>
      </c>
      <c r="G37" s="75">
        <v>42.4</v>
      </c>
      <c r="H37" s="76">
        <v>6.29</v>
      </c>
      <c r="J37" s="67"/>
      <c r="K37" s="67"/>
      <c r="L37" s="67"/>
      <c r="M37" s="67"/>
      <c r="N37" s="67"/>
      <c r="O37" s="67"/>
      <c r="P37" s="67"/>
      <c r="Q37" s="67"/>
      <c r="R37" s="67"/>
    </row>
    <row r="38" spans="1:18" ht="21" x14ac:dyDescent="0.35">
      <c r="A38" s="67"/>
      <c r="B38" s="67"/>
      <c r="C38" s="67"/>
      <c r="D38" s="74" t="s">
        <v>37</v>
      </c>
      <c r="E38" s="75">
        <v>33.29</v>
      </c>
      <c r="F38" s="76">
        <v>7.69</v>
      </c>
      <c r="G38" s="75">
        <v>34.81</v>
      </c>
      <c r="H38" s="76">
        <v>7.1</v>
      </c>
      <c r="J38" s="67"/>
      <c r="K38" s="67"/>
      <c r="L38" s="67"/>
      <c r="M38" s="67"/>
      <c r="N38" s="67"/>
      <c r="O38" s="67"/>
      <c r="P38" s="67"/>
      <c r="Q38" s="67"/>
      <c r="R38" s="67"/>
    </row>
    <row r="39" spans="1:18" ht="21" x14ac:dyDescent="0.35">
      <c r="D39" s="74" t="s">
        <v>38</v>
      </c>
      <c r="E39" s="75">
        <v>51.44</v>
      </c>
      <c r="F39" s="76">
        <v>9.81</v>
      </c>
      <c r="G39" s="75">
        <v>40.409999999999997</v>
      </c>
      <c r="H39" s="76">
        <v>8.2899999999999991</v>
      </c>
    </row>
    <row r="40" spans="1:18" ht="21" x14ac:dyDescent="0.35">
      <c r="D40" s="68"/>
      <c r="E40" s="68"/>
      <c r="F40" s="68"/>
      <c r="G40" s="68"/>
      <c r="H40" s="68"/>
    </row>
  </sheetData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time</vt:lpstr>
      <vt:lpstr>concentration</vt:lpstr>
      <vt:lpstr>k8-cftr</vt:lpstr>
      <vt:lpstr>k8-NHERF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JANINE</dc:creator>
  <cp:lastModifiedBy>CFTR</cp:lastModifiedBy>
  <cp:lastPrinted>2015-07-02T10:16:54Z</cp:lastPrinted>
  <dcterms:created xsi:type="dcterms:W3CDTF">2015-06-29T10:47:47Z</dcterms:created>
  <dcterms:modified xsi:type="dcterms:W3CDTF">2015-07-02T11:17:42Z</dcterms:modified>
</cp:coreProperties>
</file>